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otal Cost of Borrowing - NZ" sheetId="1" r:id="rId4"/>
    <sheet state="visible" name="Total Cost of Borrowing - NZ Se" sheetId="2" r:id="rId5"/>
    <sheet state="visible" name="Total Repayments - NZ" sheetId="3" r:id="rId6"/>
    <sheet state="visible" name="Total Repayments - NZ Secured" sheetId="4" r:id="rId7"/>
  </sheets>
  <definedNames/>
  <calcPr/>
  <extLst>
    <ext uri="GoogleSheetsCustomDataVersion1">
      <go:sheetsCustomData xmlns:go="http://customooxmlschemas.google.com/" r:id="rId8" roundtripDataSignature="AMtx7mitsp7fGvBoHY9by+2/GYnXBkxy/A=="/>
    </ext>
  </extLst>
</workbook>
</file>

<file path=xl/sharedStrings.xml><?xml version="1.0" encoding="utf-8"?>
<sst xmlns="http://schemas.openxmlformats.org/spreadsheetml/2006/main" count="61" uniqueCount="18">
  <si>
    <t>Effective from — 14 Nov 2023</t>
  </si>
  <si>
    <t xml:space="preserve">Total Costs of Borrowing </t>
  </si>
  <si>
    <t>This table shows the total cost of borrowing through Harmoney. The total cost of borrowing is the total amount of interest paid over the term of the loan plus the cost of the only compulsory fee - the Establishment Fee</t>
  </si>
  <si>
    <t>The costs shown are for the full term of the loan. If you repay faster than required the cost of borrowing will reduce as you pay less interest. There is no fee for prepayment.</t>
  </si>
  <si>
    <t>These cost are indicative.</t>
  </si>
  <si>
    <t>Term (months)</t>
  </si>
  <si>
    <t xml:space="preserve">Establishment Fee </t>
  </si>
  <si>
    <t>Interest Rate</t>
  </si>
  <si>
    <t>Loan Amount (ex. Establishment Fee)</t>
  </si>
  <si>
    <t>Total Costs of Borrowing - Secured</t>
  </si>
  <si>
    <t>This table shows the total cost of borrowing on Secured loans through Harmoney. The total cost of borrowing is the total amount of interest paid over the term of the loan plus the cost of the only compulsory fee - the Establishment Fee</t>
  </si>
  <si>
    <t>Total repayment over the life of the loan</t>
  </si>
  <si>
    <t>This table shows the total repayments over the life of the loan based on the loan amount, interest rate, and term shown. Total repayments includes principal and interes and the Establishment Fee</t>
  </si>
  <si>
    <t>The repayments shown are for the full term of the loan. If you repay faster than required the total repayments will be lower as as you pay less interest. There is no fee for prepayment.</t>
  </si>
  <si>
    <t>Total loan amount includes establishment fee</t>
  </si>
  <si>
    <t>Establishment Fee (loans $2k to &lt;$5k+)</t>
  </si>
  <si>
    <t>Loan Amount</t>
  </si>
  <si>
    <t>Total repayment over the life of the secured loan</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</si>
</sst>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
    <numFmt numFmtId="165" formatCode="&quot;$&quot;#,##0"/>
  </numFmts>
  <fonts count="10">
    <font>
      <sz val="10.0"/>
      <color rgb="FF000000"/>
      <name val="Arial"/>
      <scheme val="minor"/>
    </font>
    <font>
      <color theme="1"/>
      <name val="Calibri"/>
    </font>
    <font>
      <b/>
      <color rgb="FF000000"/>
      <name val="Arial"/>
    </font>
    <font>
      <b/>
      <sz val="10.0"/>
      <color theme="1"/>
      <name val="Arial"/>
    </font>
    <font>
      <sz val="10.0"/>
      <color theme="1"/>
      <name val="Arial"/>
    </font>
    <font>
      <sz val="10.0"/>
      <color rgb="FF000000"/>
      <name val="Arial"/>
    </font>
    <font>
      <sz val="10.0"/>
      <color theme="1"/>
      <name val="Calibri"/>
    </font>
    <font>
      <sz val="11.0"/>
      <color rgb="FF000000"/>
      <name val="Calibri"/>
    </font>
    <font>
      <color theme="1"/>
      <name val="Arial"/>
    </font>
    <font>
      <sz val="10.0"/>
      <color rgb="FF091E42"/>
      <name val="Arial"/>
    </font>
  </fonts>
  <fills count="2">
    <fill>
      <patternFill patternType="none"/>
    </fill>
    <fill>
      <patternFill patternType="lightGray"/>
    </fill>
  </fills>
  <borders count="1">
    <border/>
  </borders>
  <cellStyleXfs count="1">
    <xf borderId="0" fillId="0" fontId="0" numFmtId="0" applyAlignment="1" applyFont="1"/>
  </cellStyleXfs>
  <cellXfs count="20">
    <xf borderId="0" fillId="0" fontId="0" numFmtId="0" xfId="0" applyAlignment="1" applyFont="1">
      <alignment readingOrder="0" shrinkToFit="0" vertical="bottom" wrapText="0"/>
    </xf>
    <xf borderId="0" fillId="0" fontId="1" numFmtId="0" xfId="0" applyAlignment="1" applyFont="1">
      <alignment vertical="bottom"/>
    </xf>
    <xf borderId="0" fillId="0" fontId="2" numFmtId="0" xfId="0" applyFont="1"/>
    <xf borderId="0" fillId="0" fontId="2" numFmtId="0" xfId="0" applyAlignment="1" applyFont="1">
      <alignment readingOrder="0" vertical="bottom"/>
    </xf>
    <xf borderId="0" fillId="0" fontId="3" numFmtId="0" xfId="0" applyFont="1"/>
    <xf borderId="0" fillId="0" fontId="4" numFmtId="0" xfId="0" applyFont="1"/>
    <xf borderId="0" fillId="0" fontId="5" numFmtId="0" xfId="0" applyFont="1"/>
    <xf borderId="0" fillId="0" fontId="5" numFmtId="0" xfId="0" applyAlignment="1" applyFont="1">
      <alignment horizontal="right"/>
    </xf>
    <xf borderId="0" fillId="0" fontId="6" numFmtId="0" xfId="0" applyFont="1"/>
    <xf borderId="0" fillId="0" fontId="5" numFmtId="164" xfId="0" applyAlignment="1" applyFont="1" applyNumberFormat="1">
      <alignment horizontal="right"/>
    </xf>
    <xf borderId="0" fillId="0" fontId="7" numFmtId="10" xfId="0" applyAlignment="1" applyFont="1" applyNumberFormat="1">
      <alignment horizontal="right" readingOrder="0" shrinkToFit="0" vertical="bottom" wrapText="0"/>
    </xf>
    <xf borderId="0" fillId="0" fontId="4" numFmtId="10" xfId="0" applyAlignment="1" applyFont="1" applyNumberFormat="1">
      <alignment horizontal="right" vertical="bottom"/>
    </xf>
    <xf borderId="0" fillId="0" fontId="4" numFmtId="165" xfId="0" applyFont="1" applyNumberFormat="1"/>
    <xf borderId="0" fillId="0" fontId="4" numFmtId="165" xfId="0" applyAlignment="1" applyFont="1" applyNumberFormat="1">
      <alignment horizontal="center"/>
    </xf>
    <xf borderId="0" fillId="0" fontId="4" numFmtId="10" xfId="0" applyFont="1" applyNumberFormat="1"/>
    <xf borderId="0" fillId="0" fontId="2" numFmtId="0" xfId="0" applyAlignment="1" applyFont="1">
      <alignment vertical="bottom"/>
    </xf>
    <xf borderId="0" fillId="0" fontId="8" numFmtId="10" xfId="0" applyAlignment="1" applyFont="1" applyNumberFormat="1">
      <alignment horizontal="right" readingOrder="0" vertical="bottom"/>
    </xf>
    <xf borderId="0" fillId="0" fontId="8" numFmtId="10" xfId="0" applyAlignment="1" applyFont="1" applyNumberFormat="1">
      <alignment horizontal="right" vertical="bottom"/>
    </xf>
    <xf borderId="0" fillId="0" fontId="9" numFmtId="165" xfId="0" applyAlignment="1" applyFont="1" applyNumberFormat="1">
      <alignment horizontal="right"/>
    </xf>
    <xf borderId="0" fillId="0" fontId="4" numFmtId="165" xfId="0" applyAlignment="1" applyFont="1" applyNumberForma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1895475" cy="4381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1895475" cy="4381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1933575" cy="4476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1933575" cy="4476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2.38"/>
    <col customWidth="1" min="2" max="20" width="14.38"/>
  </cols>
  <sheetData>
    <row r="1" ht="15.75" customHeight="1">
      <c r="A1" s="1"/>
      <c r="B1" s="1"/>
      <c r="C1" s="1"/>
      <c r="D1" s="1"/>
      <c r="E1" s="1"/>
      <c r="F1" s="1"/>
      <c r="G1" s="1"/>
      <c r="H1" s="1"/>
      <c r="I1" s="1"/>
      <c r="J1" s="1"/>
      <c r="K1" s="1"/>
      <c r="L1" s="1"/>
      <c r="M1" s="1"/>
      <c r="N1" s="1"/>
      <c r="O1" s="1"/>
      <c r="P1" s="1"/>
      <c r="Q1" s="1"/>
      <c r="R1" s="1"/>
      <c r="S1" s="1"/>
      <c r="T1" s="1"/>
    </row>
    <row r="2" ht="34.5" customHeight="1">
      <c r="A2" s="2"/>
      <c r="B2" s="1"/>
      <c r="C2" s="1"/>
      <c r="D2" s="1"/>
      <c r="E2" s="1"/>
      <c r="F2" s="1"/>
      <c r="G2" s="1"/>
      <c r="H2" s="1"/>
      <c r="I2" s="1"/>
      <c r="J2" s="1"/>
      <c r="K2" s="1"/>
      <c r="L2" s="1"/>
      <c r="M2" s="1"/>
      <c r="N2" s="1"/>
      <c r="O2" s="1"/>
      <c r="P2" s="1"/>
      <c r="Q2" s="1"/>
      <c r="R2" s="1"/>
      <c r="S2" s="1"/>
      <c r="T2" s="1"/>
    </row>
    <row r="3" ht="15.75" customHeight="1">
      <c r="A3" s="1"/>
      <c r="B3" s="1"/>
      <c r="C3" s="1"/>
      <c r="D3" s="1"/>
      <c r="E3" s="1"/>
      <c r="F3" s="1"/>
      <c r="G3" s="1"/>
      <c r="H3" s="1"/>
      <c r="I3" s="1"/>
      <c r="J3" s="1"/>
      <c r="K3" s="1"/>
      <c r="L3" s="1"/>
      <c r="M3" s="1"/>
      <c r="N3" s="1"/>
      <c r="O3" s="1"/>
      <c r="P3" s="1"/>
      <c r="Q3" s="1"/>
      <c r="R3" s="1"/>
      <c r="S3" s="1"/>
      <c r="T3" s="1"/>
    </row>
    <row r="4" ht="15.75" customHeight="1">
      <c r="A4" s="3" t="s">
        <v>0</v>
      </c>
      <c r="B4" s="1"/>
      <c r="C4" s="1"/>
      <c r="D4" s="1"/>
      <c r="E4" s="1"/>
      <c r="F4" s="1"/>
      <c r="G4" s="1"/>
      <c r="H4" s="1"/>
      <c r="I4" s="1"/>
      <c r="J4" s="1"/>
      <c r="K4" s="1"/>
      <c r="L4" s="1"/>
      <c r="M4" s="1"/>
      <c r="N4" s="1"/>
      <c r="O4" s="1"/>
      <c r="P4" s="1"/>
      <c r="Q4" s="1"/>
      <c r="R4" s="1"/>
      <c r="S4" s="1"/>
      <c r="T4" s="1"/>
    </row>
    <row r="5" ht="15.75" customHeight="1">
      <c r="A5" s="1"/>
      <c r="B5" s="1"/>
      <c r="C5" s="1"/>
      <c r="D5" s="1"/>
      <c r="E5" s="1"/>
      <c r="F5" s="1"/>
      <c r="G5" s="1"/>
      <c r="H5" s="1"/>
      <c r="I5" s="1"/>
      <c r="J5" s="1"/>
      <c r="K5" s="1"/>
      <c r="L5" s="1"/>
      <c r="M5" s="1"/>
      <c r="N5" s="1"/>
      <c r="O5" s="1"/>
      <c r="P5" s="1"/>
      <c r="Q5" s="1"/>
      <c r="R5" s="1"/>
      <c r="S5" s="1"/>
      <c r="T5" s="1"/>
    </row>
    <row r="6" ht="15.75" customHeight="1">
      <c r="A6" s="4" t="s">
        <v>1</v>
      </c>
      <c r="B6" s="5"/>
      <c r="C6" s="5"/>
      <c r="D6" s="5"/>
      <c r="E6" s="5"/>
      <c r="F6" s="5"/>
      <c r="G6" s="5"/>
      <c r="H6" s="5"/>
      <c r="I6" s="5"/>
      <c r="J6" s="5"/>
      <c r="K6" s="5"/>
      <c r="L6" s="5"/>
      <c r="M6" s="5"/>
      <c r="N6" s="5"/>
      <c r="O6" s="5"/>
      <c r="P6" s="5"/>
      <c r="Q6" s="5"/>
      <c r="R6" s="5"/>
      <c r="S6" s="5"/>
      <c r="T6" s="5"/>
    </row>
    <row r="7" ht="15.75" customHeight="1">
      <c r="A7" s="5"/>
      <c r="B7" s="5"/>
      <c r="C7" s="5"/>
      <c r="D7" s="5"/>
      <c r="E7" s="5"/>
      <c r="F7" s="5"/>
      <c r="G7" s="5"/>
      <c r="H7" s="5"/>
      <c r="I7" s="5"/>
      <c r="J7" s="5"/>
      <c r="K7" s="5"/>
      <c r="L7" s="5"/>
      <c r="M7" s="5"/>
      <c r="N7" s="5"/>
      <c r="O7" s="5"/>
      <c r="P7" s="5"/>
      <c r="Q7" s="5"/>
      <c r="R7" s="5"/>
      <c r="S7" s="5"/>
      <c r="T7" s="5"/>
    </row>
    <row r="8" ht="15.75" customHeight="1">
      <c r="A8" s="5" t="s">
        <v>2</v>
      </c>
      <c r="B8" s="5"/>
      <c r="C8" s="5"/>
      <c r="D8" s="5"/>
      <c r="E8" s="5"/>
      <c r="F8" s="5"/>
      <c r="G8" s="5"/>
      <c r="H8" s="5"/>
      <c r="I8" s="5"/>
      <c r="J8" s="5"/>
      <c r="K8" s="5"/>
      <c r="L8" s="5"/>
      <c r="M8" s="5"/>
      <c r="N8" s="5"/>
      <c r="O8" s="5"/>
      <c r="P8" s="5"/>
      <c r="Q8" s="5"/>
      <c r="R8" s="5"/>
      <c r="S8" s="5"/>
      <c r="T8" s="5"/>
    </row>
    <row r="9" ht="15.75" customHeight="1">
      <c r="A9" s="5" t="s">
        <v>3</v>
      </c>
      <c r="B9" s="5"/>
      <c r="C9" s="5"/>
      <c r="D9" s="5"/>
      <c r="E9" s="5"/>
      <c r="F9" s="5"/>
      <c r="G9" s="5"/>
      <c r="H9" s="5"/>
      <c r="I9" s="5"/>
      <c r="J9" s="5"/>
      <c r="K9" s="5"/>
      <c r="L9" s="5"/>
      <c r="M9" s="5"/>
      <c r="N9" s="5"/>
      <c r="O9" s="5"/>
      <c r="P9" s="5"/>
      <c r="Q9" s="5"/>
      <c r="R9" s="5"/>
      <c r="S9" s="5"/>
      <c r="T9" s="5"/>
    </row>
    <row r="10" ht="15.75" customHeight="1">
      <c r="A10" s="5" t="s">
        <v>4</v>
      </c>
      <c r="B10" s="5"/>
      <c r="C10" s="5"/>
      <c r="D10" s="5"/>
      <c r="E10" s="5"/>
      <c r="F10" s="5"/>
      <c r="G10" s="5"/>
      <c r="H10" s="5"/>
      <c r="I10" s="5"/>
      <c r="J10" s="5"/>
      <c r="K10" s="5"/>
      <c r="L10" s="5"/>
      <c r="M10" s="5"/>
      <c r="N10" s="5"/>
      <c r="O10" s="5"/>
      <c r="P10" s="5"/>
      <c r="Q10" s="5"/>
      <c r="R10" s="5"/>
      <c r="S10" s="5"/>
      <c r="T10" s="5"/>
    </row>
    <row r="11" ht="15.75" customHeight="1">
      <c r="A11" s="5"/>
      <c r="B11" s="5"/>
      <c r="C11" s="5"/>
      <c r="D11" s="5"/>
      <c r="E11" s="5"/>
      <c r="F11" s="5"/>
      <c r="G11" s="5"/>
      <c r="H11" s="5"/>
      <c r="I11" s="5"/>
      <c r="J11" s="5"/>
      <c r="K11" s="5"/>
      <c r="L11" s="5"/>
      <c r="M11" s="5"/>
      <c r="N11" s="5"/>
      <c r="O11" s="5"/>
      <c r="P11" s="5"/>
      <c r="Q11" s="5"/>
      <c r="R11" s="5"/>
      <c r="S11" s="5"/>
      <c r="T11" s="5"/>
    </row>
    <row r="12" ht="15.75" customHeight="1">
      <c r="A12" s="6" t="s">
        <v>5</v>
      </c>
      <c r="B12" s="7">
        <v>36.0</v>
      </c>
      <c r="C12" s="5"/>
      <c r="D12" s="5"/>
      <c r="E12" s="5"/>
      <c r="F12" s="5"/>
      <c r="G12" s="5"/>
      <c r="H12" s="5"/>
      <c r="I12" s="5"/>
      <c r="J12" s="5"/>
      <c r="K12" s="5"/>
      <c r="L12" s="5"/>
      <c r="M12" s="5"/>
      <c r="N12" s="5"/>
      <c r="O12" s="5"/>
      <c r="P12" s="5"/>
      <c r="Q12" s="5"/>
      <c r="R12" s="5"/>
      <c r="S12" s="5"/>
      <c r="T12" s="5"/>
    </row>
    <row r="13" ht="15.75" customHeight="1">
      <c r="A13" s="8" t="s">
        <v>6</v>
      </c>
      <c r="B13" s="9">
        <v>150.0</v>
      </c>
      <c r="C13" s="5"/>
      <c r="D13" s="5"/>
      <c r="E13" s="5"/>
      <c r="F13" s="5"/>
      <c r="G13" s="5"/>
      <c r="H13" s="5"/>
      <c r="I13" s="5"/>
      <c r="J13" s="5"/>
      <c r="K13" s="5"/>
      <c r="L13" s="5"/>
      <c r="M13" s="5"/>
      <c r="N13" s="5"/>
      <c r="O13" s="5"/>
      <c r="P13" s="5"/>
      <c r="Q13" s="5"/>
      <c r="R13" s="5"/>
      <c r="S13" s="5"/>
      <c r="T13" s="5"/>
    </row>
    <row r="14" ht="15.75" customHeight="1">
      <c r="A14" s="5"/>
      <c r="B14" s="5"/>
      <c r="C14" s="5"/>
      <c r="D14" s="5"/>
      <c r="E14" s="5"/>
      <c r="F14" s="5"/>
      <c r="G14" s="5"/>
      <c r="H14" s="5"/>
      <c r="I14" s="5"/>
      <c r="J14" s="5"/>
      <c r="K14" s="5"/>
      <c r="L14" s="5"/>
      <c r="M14" s="5"/>
      <c r="N14" s="5"/>
      <c r="O14" s="5"/>
      <c r="P14" s="5"/>
      <c r="Q14" s="5"/>
      <c r="R14" s="5"/>
      <c r="S14" s="5"/>
      <c r="T14" s="5"/>
    </row>
    <row r="15" ht="15.75" customHeight="1">
      <c r="A15" s="5" t="s">
        <v>7</v>
      </c>
      <c r="B15" s="10">
        <v>0.0999</v>
      </c>
      <c r="C15" s="11">
        <v>0.1099</v>
      </c>
      <c r="D15" s="11">
        <v>0.1199</v>
      </c>
      <c r="E15" s="11">
        <v>0.1299</v>
      </c>
      <c r="F15" s="11">
        <v>0.1329</v>
      </c>
      <c r="G15" s="11">
        <v>0.1349</v>
      </c>
      <c r="H15" s="11">
        <v>0.1379</v>
      </c>
      <c r="I15" s="11">
        <v>0.1399</v>
      </c>
      <c r="J15" s="11">
        <v>0.1429</v>
      </c>
      <c r="K15" s="11">
        <v>0.1449</v>
      </c>
      <c r="L15" s="11">
        <v>0.1499</v>
      </c>
      <c r="M15" s="11">
        <v>0.1549</v>
      </c>
      <c r="N15" s="10">
        <v>0.1679</v>
      </c>
      <c r="O15" s="10">
        <v>0.1849</v>
      </c>
      <c r="P15" s="10">
        <v>0.1999</v>
      </c>
      <c r="Q15" s="10">
        <v>0.2199</v>
      </c>
      <c r="R15" s="10">
        <v>0.2299</v>
      </c>
      <c r="S15" s="10">
        <v>0.2399</v>
      </c>
      <c r="T15" s="10">
        <v>0.2499</v>
      </c>
    </row>
    <row r="16" ht="15.75" customHeight="1">
      <c r="A16" s="6" t="s">
        <v>8</v>
      </c>
      <c r="B16" s="12"/>
      <c r="C16" s="5"/>
      <c r="D16" s="5"/>
      <c r="E16" s="5"/>
      <c r="F16" s="5"/>
      <c r="G16" s="5"/>
      <c r="H16" s="5"/>
      <c r="I16" s="5"/>
      <c r="J16" s="5"/>
      <c r="K16" s="5"/>
      <c r="L16" s="5"/>
      <c r="M16" s="5"/>
      <c r="N16" s="5"/>
      <c r="O16" s="5"/>
      <c r="P16" s="5"/>
      <c r="Q16" s="5"/>
      <c r="R16" s="5"/>
      <c r="S16" s="5"/>
      <c r="T16" s="5"/>
    </row>
    <row r="17" ht="15.75" customHeight="1">
      <c r="A17" s="13">
        <v>2000.0</v>
      </c>
      <c r="B17" s="12">
        <f t="shared" ref="B17:T17" si="1">-PMT(B$15/12,$B$12,$A17+$B$13,0)*$B$12-$A17</f>
        <v>497.116916</v>
      </c>
      <c r="C17" s="12">
        <f t="shared" si="1"/>
        <v>533.6101825</v>
      </c>
      <c r="D17" s="12">
        <f t="shared" si="1"/>
        <v>570.4179175</v>
      </c>
      <c r="E17" s="12">
        <f t="shared" si="1"/>
        <v>607.539094</v>
      </c>
      <c r="F17" s="12">
        <f t="shared" si="1"/>
        <v>618.7364082</v>
      </c>
      <c r="G17" s="12">
        <f t="shared" si="1"/>
        <v>626.216888</v>
      </c>
      <c r="H17" s="12">
        <f t="shared" si="1"/>
        <v>637.4609905</v>
      </c>
      <c r="I17" s="12">
        <f t="shared" si="1"/>
        <v>644.9726342</v>
      </c>
      <c r="J17" s="12">
        <f t="shared" si="1"/>
        <v>656.2634399</v>
      </c>
      <c r="K17" s="12">
        <f t="shared" si="1"/>
        <v>663.8061903</v>
      </c>
      <c r="L17" s="12">
        <f t="shared" si="1"/>
        <v>682.7174107</v>
      </c>
      <c r="M17" s="12">
        <f t="shared" si="1"/>
        <v>701.7061467</v>
      </c>
      <c r="N17" s="12">
        <f t="shared" si="1"/>
        <v>751.4385377</v>
      </c>
      <c r="O17" s="12">
        <f t="shared" si="1"/>
        <v>817.2576968</v>
      </c>
      <c r="P17" s="12">
        <f t="shared" si="1"/>
        <v>876.0669935</v>
      </c>
      <c r="Q17" s="12">
        <f t="shared" si="1"/>
        <v>955.5406773</v>
      </c>
      <c r="R17" s="12">
        <f t="shared" si="1"/>
        <v>995.7290522</v>
      </c>
      <c r="S17" s="12">
        <f t="shared" si="1"/>
        <v>1036.216413</v>
      </c>
      <c r="T17" s="12">
        <f t="shared" si="1"/>
        <v>1077.001181</v>
      </c>
    </row>
    <row r="18" ht="15.75" customHeight="1">
      <c r="A18" s="13">
        <v>5000.0</v>
      </c>
      <c r="B18" s="12">
        <f t="shared" ref="B18:T18" si="2">-PMT(B$15/12,$B$12,$A18+$B$13,0)*$B$12-$A18</f>
        <v>981.4661011</v>
      </c>
      <c r="C18" s="12">
        <f t="shared" si="2"/>
        <v>1068.880204</v>
      </c>
      <c r="D18" s="12">
        <f t="shared" si="2"/>
        <v>1157.04757</v>
      </c>
      <c r="E18" s="12">
        <f t="shared" si="2"/>
        <v>1245.965737</v>
      </c>
      <c r="F18" s="12">
        <f t="shared" si="2"/>
        <v>1272.78721</v>
      </c>
      <c r="G18" s="12">
        <f t="shared" si="2"/>
        <v>1290.705569</v>
      </c>
      <c r="H18" s="12">
        <f t="shared" si="2"/>
        <v>1317.639117</v>
      </c>
      <c r="I18" s="12">
        <f t="shared" si="2"/>
        <v>1335.632124</v>
      </c>
      <c r="J18" s="12">
        <f t="shared" si="2"/>
        <v>1362.677542</v>
      </c>
      <c r="K18" s="12">
        <f t="shared" si="2"/>
        <v>1380.74506</v>
      </c>
      <c r="L18" s="12">
        <f t="shared" si="2"/>
        <v>1426.04403</v>
      </c>
      <c r="M18" s="12">
        <f t="shared" si="2"/>
        <v>1471.528677</v>
      </c>
      <c r="N18" s="12">
        <f t="shared" si="2"/>
        <v>1590.655102</v>
      </c>
      <c r="O18" s="12">
        <f t="shared" si="2"/>
        <v>1748.314948</v>
      </c>
      <c r="P18" s="12">
        <f t="shared" si="2"/>
        <v>1889.183729</v>
      </c>
      <c r="Q18" s="12">
        <f t="shared" si="2"/>
        <v>2079.550925</v>
      </c>
      <c r="R18" s="12">
        <f t="shared" si="2"/>
        <v>2175.816102</v>
      </c>
      <c r="S18" s="12">
        <f t="shared" si="2"/>
        <v>2272.797454</v>
      </c>
      <c r="T18" s="12">
        <f t="shared" si="2"/>
        <v>2370.4912</v>
      </c>
    </row>
    <row r="19" ht="15.75" customHeight="1">
      <c r="A19" s="13">
        <f t="shared" ref="A19:A31" si="4">A18+5000</f>
        <v>10000</v>
      </c>
      <c r="B19" s="12">
        <f t="shared" ref="B19:T19" si="3">-PMT(B$15/12,$B$12,$A19+$B$13,0)*$B$12-$A19</f>
        <v>1788.714743</v>
      </c>
      <c r="C19" s="12">
        <f t="shared" si="3"/>
        <v>1960.996908</v>
      </c>
      <c r="D19" s="12">
        <f t="shared" si="3"/>
        <v>2134.763657</v>
      </c>
      <c r="E19" s="12">
        <f t="shared" si="3"/>
        <v>2310.010142</v>
      </c>
      <c r="F19" s="12">
        <f t="shared" si="3"/>
        <v>2362.871881</v>
      </c>
      <c r="G19" s="12">
        <f t="shared" si="3"/>
        <v>2398.186704</v>
      </c>
      <c r="H19" s="12">
        <f t="shared" si="3"/>
        <v>2451.269327</v>
      </c>
      <c r="I19" s="12">
        <f t="shared" si="3"/>
        <v>2486.731273</v>
      </c>
      <c r="J19" s="12">
        <f t="shared" si="3"/>
        <v>2540.034379</v>
      </c>
      <c r="K19" s="12">
        <f t="shared" si="3"/>
        <v>2575.643177</v>
      </c>
      <c r="L19" s="12">
        <f t="shared" si="3"/>
        <v>2664.921729</v>
      </c>
      <c r="M19" s="12">
        <f t="shared" si="3"/>
        <v>2754.566228</v>
      </c>
      <c r="N19" s="12">
        <f t="shared" si="3"/>
        <v>2989.349376</v>
      </c>
      <c r="O19" s="12">
        <f t="shared" si="3"/>
        <v>3300.077034</v>
      </c>
      <c r="P19" s="12">
        <f t="shared" si="3"/>
        <v>3577.711621</v>
      </c>
      <c r="Q19" s="12">
        <f t="shared" si="3"/>
        <v>3952.901337</v>
      </c>
      <c r="R19" s="12">
        <f t="shared" si="3"/>
        <v>4142.627851</v>
      </c>
      <c r="S19" s="12">
        <f t="shared" si="3"/>
        <v>4333.765856</v>
      </c>
      <c r="T19" s="12">
        <f t="shared" si="3"/>
        <v>4526.307899</v>
      </c>
    </row>
    <row r="20" ht="15.75" customHeight="1">
      <c r="A20" s="13">
        <f t="shared" si="4"/>
        <v>15000</v>
      </c>
      <c r="B20" s="12">
        <f t="shared" ref="B20:T20" si="5">-PMT(B$15/12,$B$12,$A20+$B$13,0)*$B$12-$A20</f>
        <v>2595.963385</v>
      </c>
      <c r="C20" s="12">
        <f t="shared" si="5"/>
        <v>2853.113611</v>
      </c>
      <c r="D20" s="12">
        <f t="shared" si="5"/>
        <v>3112.479744</v>
      </c>
      <c r="E20" s="12">
        <f t="shared" si="5"/>
        <v>3374.054546</v>
      </c>
      <c r="F20" s="12">
        <f t="shared" si="5"/>
        <v>3452.956551</v>
      </c>
      <c r="G20" s="12">
        <f t="shared" si="5"/>
        <v>3505.667838</v>
      </c>
      <c r="H20" s="12">
        <f t="shared" si="5"/>
        <v>3584.899538</v>
      </c>
      <c r="I20" s="12">
        <f t="shared" si="5"/>
        <v>3637.830422</v>
      </c>
      <c r="J20" s="12">
        <f t="shared" si="5"/>
        <v>3717.391216</v>
      </c>
      <c r="K20" s="12">
        <f t="shared" si="5"/>
        <v>3770.541294</v>
      </c>
      <c r="L20" s="12">
        <f t="shared" si="5"/>
        <v>3903.799429</v>
      </c>
      <c r="M20" s="12">
        <f t="shared" si="5"/>
        <v>4037.603778</v>
      </c>
      <c r="N20" s="12">
        <f t="shared" si="5"/>
        <v>4388.04365</v>
      </c>
      <c r="O20" s="12">
        <f t="shared" si="5"/>
        <v>4851.839119</v>
      </c>
      <c r="P20" s="12">
        <f t="shared" si="5"/>
        <v>5266.239512</v>
      </c>
      <c r="Q20" s="12">
        <f t="shared" si="5"/>
        <v>5826.251749</v>
      </c>
      <c r="R20" s="12">
        <f t="shared" si="5"/>
        <v>6109.4396</v>
      </c>
      <c r="S20" s="12">
        <f t="shared" si="5"/>
        <v>6394.734258</v>
      </c>
      <c r="T20" s="12">
        <f t="shared" si="5"/>
        <v>6682.124598</v>
      </c>
    </row>
    <row r="21" ht="15.75" customHeight="1">
      <c r="A21" s="13">
        <f t="shared" si="4"/>
        <v>20000</v>
      </c>
      <c r="B21" s="12">
        <f t="shared" ref="B21:T21" si="6">-PMT(B$15/12,$B$12,$A21+$B$13,0)*$B$12-$A21</f>
        <v>3403.212027</v>
      </c>
      <c r="C21" s="12">
        <f t="shared" si="6"/>
        <v>3745.230315</v>
      </c>
      <c r="D21" s="12">
        <f t="shared" si="6"/>
        <v>4090.195832</v>
      </c>
      <c r="E21" s="12">
        <f t="shared" si="6"/>
        <v>4438.098951</v>
      </c>
      <c r="F21" s="12">
        <f t="shared" si="6"/>
        <v>4543.041221</v>
      </c>
      <c r="G21" s="12">
        <f t="shared" si="6"/>
        <v>4613.148973</v>
      </c>
      <c r="H21" s="12">
        <f t="shared" si="6"/>
        <v>4718.529748</v>
      </c>
      <c r="I21" s="12">
        <f t="shared" si="6"/>
        <v>4788.929572</v>
      </c>
      <c r="J21" s="12">
        <f t="shared" si="6"/>
        <v>4894.748053</v>
      </c>
      <c r="K21" s="12">
        <f t="shared" si="6"/>
        <v>4965.439411</v>
      </c>
      <c r="L21" s="12">
        <f t="shared" si="6"/>
        <v>5142.677128</v>
      </c>
      <c r="M21" s="12">
        <f t="shared" si="6"/>
        <v>5320.641329</v>
      </c>
      <c r="N21" s="12">
        <f t="shared" si="6"/>
        <v>5786.737924</v>
      </c>
      <c r="O21" s="12">
        <f t="shared" si="6"/>
        <v>6403.601205</v>
      </c>
      <c r="P21" s="12">
        <f t="shared" si="6"/>
        <v>6954.767404</v>
      </c>
      <c r="Q21" s="12">
        <f t="shared" si="6"/>
        <v>7699.602162</v>
      </c>
      <c r="R21" s="12">
        <f t="shared" si="6"/>
        <v>8076.25135</v>
      </c>
      <c r="S21" s="12">
        <f t="shared" si="6"/>
        <v>8455.70266</v>
      </c>
      <c r="T21" s="12">
        <f t="shared" si="6"/>
        <v>8837.941297</v>
      </c>
    </row>
    <row r="22" ht="15.75" customHeight="1">
      <c r="A22" s="13">
        <f t="shared" si="4"/>
        <v>25000</v>
      </c>
      <c r="B22" s="12">
        <f t="shared" ref="B22:T22" si="7">-PMT(B$15/12,$B$12,$A22+$B$13,0)*$B$12-$A22</f>
        <v>4210.460669</v>
      </c>
      <c r="C22" s="12">
        <f t="shared" si="7"/>
        <v>4637.347018</v>
      </c>
      <c r="D22" s="12">
        <f t="shared" si="7"/>
        <v>5067.911919</v>
      </c>
      <c r="E22" s="12">
        <f t="shared" si="7"/>
        <v>5502.143356</v>
      </c>
      <c r="F22" s="12">
        <f t="shared" si="7"/>
        <v>5633.125892</v>
      </c>
      <c r="G22" s="12">
        <f t="shared" si="7"/>
        <v>5720.630108</v>
      </c>
      <c r="H22" s="12">
        <f t="shared" si="7"/>
        <v>5852.159958</v>
      </c>
      <c r="I22" s="12">
        <f t="shared" si="7"/>
        <v>5940.028721</v>
      </c>
      <c r="J22" s="12">
        <f t="shared" si="7"/>
        <v>6072.10489</v>
      </c>
      <c r="K22" s="12">
        <f t="shared" si="7"/>
        <v>6160.337528</v>
      </c>
      <c r="L22" s="12">
        <f t="shared" si="7"/>
        <v>6381.554827</v>
      </c>
      <c r="M22" s="12">
        <f t="shared" si="7"/>
        <v>6603.678879</v>
      </c>
      <c r="N22" s="12">
        <f t="shared" si="7"/>
        <v>7185.432197</v>
      </c>
      <c r="O22" s="12">
        <f t="shared" si="7"/>
        <v>7955.363291</v>
      </c>
      <c r="P22" s="12">
        <f t="shared" si="7"/>
        <v>8643.295296</v>
      </c>
      <c r="Q22" s="12">
        <f t="shared" si="7"/>
        <v>9572.952574</v>
      </c>
      <c r="R22" s="12">
        <f t="shared" si="7"/>
        <v>10043.0631</v>
      </c>
      <c r="S22" s="12">
        <f t="shared" si="7"/>
        <v>10516.67106</v>
      </c>
      <c r="T22" s="12">
        <f t="shared" si="7"/>
        <v>10993.758</v>
      </c>
    </row>
    <row r="23" ht="15.75" customHeight="1">
      <c r="A23" s="13">
        <f t="shared" si="4"/>
        <v>30000</v>
      </c>
      <c r="B23" s="12">
        <f t="shared" ref="B23:T23" si="8">-PMT(B$15/12,$B$12,$A23+$B$13,0)*$B$12-$A23</f>
        <v>5017.70931</v>
      </c>
      <c r="C23" s="12">
        <f t="shared" si="8"/>
        <v>5529.463721</v>
      </c>
      <c r="D23" s="12">
        <f t="shared" si="8"/>
        <v>6045.628006</v>
      </c>
      <c r="E23" s="12">
        <f t="shared" si="8"/>
        <v>6566.18776</v>
      </c>
      <c r="F23" s="12">
        <f t="shared" si="8"/>
        <v>6723.210562</v>
      </c>
      <c r="G23" s="12">
        <f t="shared" si="8"/>
        <v>6828.111243</v>
      </c>
      <c r="H23" s="12">
        <f t="shared" si="8"/>
        <v>6985.790169</v>
      </c>
      <c r="I23" s="12">
        <f t="shared" si="8"/>
        <v>7091.12787</v>
      </c>
      <c r="J23" s="12">
        <f t="shared" si="8"/>
        <v>7249.461727</v>
      </c>
      <c r="K23" s="12">
        <f t="shared" si="8"/>
        <v>7355.235645</v>
      </c>
      <c r="L23" s="12">
        <f t="shared" si="8"/>
        <v>7620.432526</v>
      </c>
      <c r="M23" s="12">
        <f t="shared" si="8"/>
        <v>7886.71643</v>
      </c>
      <c r="N23" s="12">
        <f t="shared" si="8"/>
        <v>8584.126471</v>
      </c>
      <c r="O23" s="12">
        <f t="shared" si="8"/>
        <v>9507.125376</v>
      </c>
      <c r="P23" s="12">
        <f t="shared" si="8"/>
        <v>10331.82319</v>
      </c>
      <c r="Q23" s="12">
        <f t="shared" si="8"/>
        <v>11446.30299</v>
      </c>
      <c r="R23" s="12">
        <f t="shared" si="8"/>
        <v>12009.87485</v>
      </c>
      <c r="S23" s="12">
        <f t="shared" si="8"/>
        <v>12577.63946</v>
      </c>
      <c r="T23" s="12">
        <f t="shared" si="8"/>
        <v>13149.5747</v>
      </c>
    </row>
    <row r="24" ht="15.75" customHeight="1">
      <c r="A24" s="13">
        <f t="shared" si="4"/>
        <v>35000</v>
      </c>
      <c r="B24" s="12">
        <f t="shared" ref="B24:T24" si="9">-PMT(B$15/12,$B$12,$A24+$B$13,0)*$B$12-$A24</f>
        <v>5824.957952</v>
      </c>
      <c r="C24" s="12">
        <f t="shared" si="9"/>
        <v>6421.580425</v>
      </c>
      <c r="D24" s="12">
        <f t="shared" si="9"/>
        <v>7023.344094</v>
      </c>
      <c r="E24" s="12">
        <f t="shared" si="9"/>
        <v>7630.232165</v>
      </c>
      <c r="F24" s="12">
        <f t="shared" si="9"/>
        <v>7813.295232</v>
      </c>
      <c r="G24" s="12">
        <f t="shared" si="9"/>
        <v>7935.592378</v>
      </c>
      <c r="H24" s="12">
        <f t="shared" si="9"/>
        <v>8119.420379</v>
      </c>
      <c r="I24" s="12">
        <f t="shared" si="9"/>
        <v>8242.22702</v>
      </c>
      <c r="J24" s="12">
        <f t="shared" si="9"/>
        <v>8426.818564</v>
      </c>
      <c r="K24" s="12">
        <f t="shared" si="9"/>
        <v>8550.133762</v>
      </c>
      <c r="L24" s="12">
        <f t="shared" si="9"/>
        <v>8859.310225</v>
      </c>
      <c r="M24" s="12">
        <f t="shared" si="9"/>
        <v>9169.75398</v>
      </c>
      <c r="N24" s="12">
        <f t="shared" si="9"/>
        <v>9982.820745</v>
      </c>
      <c r="O24" s="12">
        <f t="shared" si="9"/>
        <v>11058.88746</v>
      </c>
      <c r="P24" s="12">
        <f t="shared" si="9"/>
        <v>12020.35108</v>
      </c>
      <c r="Q24" s="12">
        <f t="shared" si="9"/>
        <v>13319.6534</v>
      </c>
      <c r="R24" s="12">
        <f t="shared" si="9"/>
        <v>13976.6866</v>
      </c>
      <c r="S24" s="12">
        <f t="shared" si="9"/>
        <v>14638.60787</v>
      </c>
      <c r="T24" s="12">
        <f t="shared" si="9"/>
        <v>15305.39139</v>
      </c>
    </row>
    <row r="25" ht="15.75" customHeight="1">
      <c r="A25" s="13">
        <f t="shared" si="4"/>
        <v>40000</v>
      </c>
      <c r="B25" s="12">
        <f t="shared" ref="B25:T25" si="10">-PMT(B$15/12,$B$12,$A25+$B$13,0)*$B$12-$A25</f>
        <v>6632.206594</v>
      </c>
      <c r="C25" s="12">
        <f t="shared" si="10"/>
        <v>7313.697128</v>
      </c>
      <c r="D25" s="12">
        <f t="shared" si="10"/>
        <v>8001.060181</v>
      </c>
      <c r="E25" s="12">
        <f t="shared" si="10"/>
        <v>8694.27657</v>
      </c>
      <c r="F25" s="12">
        <f t="shared" si="10"/>
        <v>8903.379902</v>
      </c>
      <c r="G25" s="12">
        <f t="shared" si="10"/>
        <v>9043.073512</v>
      </c>
      <c r="H25" s="12">
        <f t="shared" si="10"/>
        <v>9253.05059</v>
      </c>
      <c r="I25" s="12">
        <f t="shared" si="10"/>
        <v>9393.326169</v>
      </c>
      <c r="J25" s="12">
        <f t="shared" si="10"/>
        <v>9604.175401</v>
      </c>
      <c r="K25" s="12">
        <f t="shared" si="10"/>
        <v>9745.031879</v>
      </c>
      <c r="L25" s="12">
        <f t="shared" si="10"/>
        <v>10098.18792</v>
      </c>
      <c r="M25" s="12">
        <f t="shared" si="10"/>
        <v>10452.79153</v>
      </c>
      <c r="N25" s="12">
        <f t="shared" si="10"/>
        <v>11381.51502</v>
      </c>
      <c r="O25" s="12">
        <f t="shared" si="10"/>
        <v>12610.64955</v>
      </c>
      <c r="P25" s="12">
        <f t="shared" si="10"/>
        <v>13708.87897</v>
      </c>
      <c r="Q25" s="12">
        <f t="shared" si="10"/>
        <v>15193.00381</v>
      </c>
      <c r="R25" s="12">
        <f t="shared" si="10"/>
        <v>15943.49835</v>
      </c>
      <c r="S25" s="12">
        <f t="shared" si="10"/>
        <v>16699.57627</v>
      </c>
      <c r="T25" s="12">
        <f t="shared" si="10"/>
        <v>17461.20809</v>
      </c>
    </row>
    <row r="26" ht="15.75" customHeight="1">
      <c r="A26" s="13">
        <f t="shared" si="4"/>
        <v>45000</v>
      </c>
      <c r="B26" s="12">
        <f t="shared" ref="B26:T26" si="11">-PMT(B$15/12,$B$12,$A26+$B$13,0)*$B$12-$A26</f>
        <v>7439.455236</v>
      </c>
      <c r="C26" s="12">
        <f t="shared" si="11"/>
        <v>8205.813832</v>
      </c>
      <c r="D26" s="12">
        <f t="shared" si="11"/>
        <v>8978.776268</v>
      </c>
      <c r="E26" s="12">
        <f t="shared" si="11"/>
        <v>9758.320974</v>
      </c>
      <c r="F26" s="12">
        <f t="shared" si="11"/>
        <v>9993.464573</v>
      </c>
      <c r="G26" s="12">
        <f t="shared" si="11"/>
        <v>10150.55465</v>
      </c>
      <c r="H26" s="12">
        <f t="shared" si="11"/>
        <v>10386.6808</v>
      </c>
      <c r="I26" s="12">
        <f t="shared" si="11"/>
        <v>10544.42532</v>
      </c>
      <c r="J26" s="12">
        <f t="shared" si="11"/>
        <v>10781.53224</v>
      </c>
      <c r="K26" s="12">
        <f t="shared" si="11"/>
        <v>10939.93</v>
      </c>
      <c r="L26" s="12">
        <f t="shared" si="11"/>
        <v>11337.06562</v>
      </c>
      <c r="M26" s="12">
        <f t="shared" si="11"/>
        <v>11735.82908</v>
      </c>
      <c r="N26" s="12">
        <f t="shared" si="11"/>
        <v>12780.20929</v>
      </c>
      <c r="O26" s="12">
        <f t="shared" si="11"/>
        <v>14162.41163</v>
      </c>
      <c r="P26" s="12">
        <f t="shared" si="11"/>
        <v>15397.40686</v>
      </c>
      <c r="Q26" s="12">
        <f t="shared" si="11"/>
        <v>17066.35422</v>
      </c>
      <c r="R26" s="12">
        <f t="shared" si="11"/>
        <v>17910.3101</v>
      </c>
      <c r="S26" s="12">
        <f t="shared" si="11"/>
        <v>18760.54467</v>
      </c>
      <c r="T26" s="12">
        <f t="shared" si="11"/>
        <v>19617.02479</v>
      </c>
    </row>
    <row r="27" ht="15.75" customHeight="1">
      <c r="A27" s="13">
        <f t="shared" si="4"/>
        <v>50000</v>
      </c>
      <c r="B27" s="12">
        <f t="shared" ref="B27:M27" si="12">-PMT(B$15/12,$B$12,$A27+$B$13,0)*$B$12-$A27</f>
        <v>8246.703878</v>
      </c>
      <c r="C27" s="12">
        <f t="shared" si="12"/>
        <v>9097.930535</v>
      </c>
      <c r="D27" s="12">
        <f t="shared" si="12"/>
        <v>9956.492355</v>
      </c>
      <c r="E27" s="12">
        <f t="shared" si="12"/>
        <v>10822.36538</v>
      </c>
      <c r="F27" s="12">
        <f t="shared" si="12"/>
        <v>11083.54924</v>
      </c>
      <c r="G27" s="12">
        <f t="shared" si="12"/>
        <v>11258.03578</v>
      </c>
      <c r="H27" s="12">
        <f t="shared" si="12"/>
        <v>11520.31101</v>
      </c>
      <c r="I27" s="12">
        <f t="shared" si="12"/>
        <v>11695.52447</v>
      </c>
      <c r="J27" s="12">
        <f t="shared" si="12"/>
        <v>11958.88908</v>
      </c>
      <c r="K27" s="12">
        <f t="shared" si="12"/>
        <v>12134.82811</v>
      </c>
      <c r="L27" s="12">
        <f t="shared" si="12"/>
        <v>12575.94332</v>
      </c>
      <c r="M27" s="12">
        <f t="shared" si="12"/>
        <v>13018.86663</v>
      </c>
      <c r="N27" s="12"/>
      <c r="O27" s="12"/>
      <c r="P27" s="12"/>
      <c r="Q27" s="12"/>
      <c r="R27" s="12"/>
      <c r="S27" s="12"/>
      <c r="T27" s="12"/>
    </row>
    <row r="28" ht="15.75" customHeight="1">
      <c r="A28" s="13">
        <f t="shared" si="4"/>
        <v>55000</v>
      </c>
      <c r="B28" s="12">
        <f t="shared" ref="B28:M28" si="13">-PMT(B$15/12,$B$12,$A28+$B$13,0)*$B$12-$A28</f>
        <v>9053.95252</v>
      </c>
      <c r="C28" s="12">
        <f t="shared" si="13"/>
        <v>9990.047238</v>
      </c>
      <c r="D28" s="12">
        <f t="shared" si="13"/>
        <v>10934.20844</v>
      </c>
      <c r="E28" s="12">
        <f t="shared" si="13"/>
        <v>11886.40978</v>
      </c>
      <c r="F28" s="12">
        <f t="shared" si="13"/>
        <v>12173.63391</v>
      </c>
      <c r="G28" s="12">
        <f t="shared" si="13"/>
        <v>12365.51692</v>
      </c>
      <c r="H28" s="12">
        <f t="shared" si="13"/>
        <v>12653.94122</v>
      </c>
      <c r="I28" s="12">
        <f t="shared" si="13"/>
        <v>12846.62362</v>
      </c>
      <c r="J28" s="12">
        <f t="shared" si="13"/>
        <v>13136.24591</v>
      </c>
      <c r="K28" s="12">
        <f t="shared" si="13"/>
        <v>13329.72623</v>
      </c>
      <c r="L28" s="12">
        <f t="shared" si="13"/>
        <v>13814.82102</v>
      </c>
      <c r="M28" s="12">
        <f t="shared" si="13"/>
        <v>14301.90418</v>
      </c>
      <c r="N28" s="12"/>
      <c r="O28" s="12"/>
      <c r="P28" s="12"/>
      <c r="Q28" s="12"/>
      <c r="R28" s="12"/>
      <c r="S28" s="12"/>
      <c r="T28" s="12"/>
    </row>
    <row r="29" ht="15.75" customHeight="1">
      <c r="A29" s="13">
        <f t="shared" si="4"/>
        <v>60000</v>
      </c>
      <c r="B29" s="12">
        <f t="shared" ref="B29:M29" si="14">-PMT(B$15/12,$B$12,$A29+$B$13,0)*$B$12-$A29</f>
        <v>9861.201162</v>
      </c>
      <c r="C29" s="12">
        <f t="shared" si="14"/>
        <v>10882.16394</v>
      </c>
      <c r="D29" s="12">
        <f t="shared" si="14"/>
        <v>11911.92453</v>
      </c>
      <c r="E29" s="12">
        <f t="shared" si="14"/>
        <v>12950.45419</v>
      </c>
      <c r="F29" s="12">
        <f t="shared" si="14"/>
        <v>13263.71858</v>
      </c>
      <c r="G29" s="12">
        <f t="shared" si="14"/>
        <v>13472.99805</v>
      </c>
      <c r="H29" s="12">
        <f t="shared" si="14"/>
        <v>13787.57143</v>
      </c>
      <c r="I29" s="12">
        <f t="shared" si="14"/>
        <v>13997.72277</v>
      </c>
      <c r="J29" s="12">
        <f t="shared" si="14"/>
        <v>14313.60275</v>
      </c>
      <c r="K29" s="12">
        <f t="shared" si="14"/>
        <v>14524.62435</v>
      </c>
      <c r="L29" s="12">
        <f t="shared" si="14"/>
        <v>15053.69872</v>
      </c>
      <c r="M29" s="12">
        <f t="shared" si="14"/>
        <v>15584.94173</v>
      </c>
      <c r="N29" s="12"/>
      <c r="O29" s="12"/>
      <c r="P29" s="12"/>
      <c r="Q29" s="12"/>
      <c r="R29" s="12"/>
      <c r="S29" s="12"/>
      <c r="T29" s="12"/>
    </row>
    <row r="30" ht="15.75" customHeight="1">
      <c r="A30" s="13">
        <f t="shared" si="4"/>
        <v>65000</v>
      </c>
      <c r="B30" s="12">
        <f t="shared" ref="B30:M30" si="15">-PMT(B$15/12,$B$12,$A30+$B$13,0)*$B$12-$A30</f>
        <v>10668.4498</v>
      </c>
      <c r="C30" s="12">
        <f t="shared" si="15"/>
        <v>11774.28065</v>
      </c>
      <c r="D30" s="12">
        <f t="shared" si="15"/>
        <v>12889.64062</v>
      </c>
      <c r="E30" s="12">
        <f t="shared" si="15"/>
        <v>14014.49859</v>
      </c>
      <c r="F30" s="12">
        <f t="shared" si="15"/>
        <v>14353.80325</v>
      </c>
      <c r="G30" s="12">
        <f t="shared" si="15"/>
        <v>14580.47919</v>
      </c>
      <c r="H30" s="12">
        <f t="shared" si="15"/>
        <v>14921.20164</v>
      </c>
      <c r="I30" s="12">
        <f t="shared" si="15"/>
        <v>15148.82192</v>
      </c>
      <c r="J30" s="12">
        <f t="shared" si="15"/>
        <v>15490.95959</v>
      </c>
      <c r="K30" s="12">
        <f t="shared" si="15"/>
        <v>15719.52246</v>
      </c>
      <c r="L30" s="12">
        <f t="shared" si="15"/>
        <v>16292.57642</v>
      </c>
      <c r="M30" s="12">
        <f t="shared" si="15"/>
        <v>16867.97928</v>
      </c>
      <c r="N30" s="12"/>
      <c r="O30" s="12"/>
      <c r="P30" s="12"/>
      <c r="Q30" s="12"/>
      <c r="R30" s="12"/>
      <c r="S30" s="12"/>
      <c r="T30" s="12"/>
    </row>
    <row r="31" ht="15.75" customHeight="1">
      <c r="A31" s="13">
        <f t="shared" si="4"/>
        <v>70000</v>
      </c>
      <c r="B31" s="12">
        <f t="shared" ref="B31:K31" si="16">-PMT(B$15/12,$B$12,$A31+$B$13,0)*$B$12-$A31</f>
        <v>11475.69845</v>
      </c>
      <c r="C31" s="12">
        <f t="shared" si="16"/>
        <v>12666.39735</v>
      </c>
      <c r="D31" s="12">
        <f t="shared" si="16"/>
        <v>13867.3567</v>
      </c>
      <c r="E31" s="12">
        <f t="shared" si="16"/>
        <v>15078.543</v>
      </c>
      <c r="F31" s="12">
        <f t="shared" si="16"/>
        <v>15443.88792</v>
      </c>
      <c r="G31" s="12">
        <f t="shared" si="16"/>
        <v>15687.96032</v>
      </c>
      <c r="H31" s="12">
        <f t="shared" si="16"/>
        <v>16054.83185</v>
      </c>
      <c r="I31" s="12">
        <f t="shared" si="16"/>
        <v>16299.92106</v>
      </c>
      <c r="J31" s="12">
        <f t="shared" si="16"/>
        <v>16668.31642</v>
      </c>
      <c r="K31" s="12">
        <f t="shared" si="16"/>
        <v>16914.42058</v>
      </c>
      <c r="L31" s="12"/>
      <c r="M31" s="12"/>
      <c r="N31" s="12"/>
      <c r="O31" s="12"/>
      <c r="P31" s="12"/>
      <c r="Q31" s="12"/>
      <c r="R31" s="12"/>
      <c r="S31" s="12"/>
      <c r="T31" s="12"/>
    </row>
    <row r="32" ht="15.75" customHeight="1">
      <c r="A32" s="5"/>
      <c r="B32" s="14"/>
      <c r="C32" s="5"/>
      <c r="D32" s="5"/>
      <c r="E32" s="5"/>
      <c r="F32" s="5"/>
      <c r="G32" s="5"/>
      <c r="H32" s="5"/>
      <c r="I32" s="5"/>
      <c r="J32" s="5"/>
      <c r="K32" s="5"/>
      <c r="L32" s="5"/>
      <c r="M32" s="5"/>
      <c r="N32" s="5"/>
      <c r="O32" s="5"/>
      <c r="P32" s="5"/>
      <c r="Q32" s="5"/>
      <c r="R32" s="5"/>
      <c r="S32" s="5"/>
      <c r="T32" s="5"/>
    </row>
    <row r="33" ht="15.75" customHeight="1">
      <c r="A33" s="6" t="s">
        <v>5</v>
      </c>
      <c r="B33" s="7">
        <v>60.0</v>
      </c>
      <c r="C33" s="5"/>
      <c r="D33" s="5"/>
      <c r="E33" s="5"/>
      <c r="F33" s="5"/>
      <c r="G33" s="5"/>
      <c r="H33" s="5"/>
      <c r="I33" s="5"/>
      <c r="J33" s="5"/>
      <c r="K33" s="5"/>
      <c r="L33" s="5"/>
      <c r="M33" s="5"/>
      <c r="N33" s="5"/>
      <c r="O33" s="5"/>
      <c r="P33" s="5"/>
      <c r="Q33" s="5"/>
      <c r="R33" s="5"/>
      <c r="S33" s="5"/>
      <c r="T33" s="5"/>
    </row>
    <row r="34" ht="15.75" customHeight="1">
      <c r="A34" s="8" t="s">
        <v>6</v>
      </c>
      <c r="B34" s="9">
        <v>150.0</v>
      </c>
      <c r="C34" s="5"/>
      <c r="D34" s="5"/>
      <c r="E34" s="5"/>
      <c r="F34" s="5"/>
      <c r="G34" s="5"/>
      <c r="H34" s="5"/>
      <c r="I34" s="5"/>
      <c r="J34" s="5"/>
      <c r="K34" s="5"/>
      <c r="L34" s="5"/>
      <c r="M34" s="5"/>
      <c r="N34" s="5"/>
      <c r="O34" s="5"/>
      <c r="P34" s="5"/>
      <c r="Q34" s="5"/>
      <c r="R34" s="5"/>
      <c r="S34" s="5"/>
      <c r="T34" s="5"/>
    </row>
    <row r="35" ht="15.75" customHeight="1">
      <c r="A35" s="5"/>
      <c r="B35" s="5"/>
      <c r="C35" s="5"/>
      <c r="D35" s="5"/>
      <c r="E35" s="5"/>
      <c r="F35" s="5"/>
      <c r="G35" s="5"/>
      <c r="H35" s="5"/>
      <c r="I35" s="5"/>
      <c r="J35" s="5"/>
      <c r="K35" s="5"/>
      <c r="L35" s="5"/>
      <c r="M35" s="5"/>
      <c r="N35" s="5"/>
      <c r="O35" s="5"/>
      <c r="P35" s="5"/>
      <c r="Q35" s="5"/>
      <c r="R35" s="5"/>
      <c r="S35" s="5"/>
      <c r="T35" s="5"/>
    </row>
    <row r="36" ht="15.75" customHeight="1">
      <c r="A36" s="5" t="s">
        <v>7</v>
      </c>
      <c r="B36" s="10">
        <v>0.0999</v>
      </c>
      <c r="C36" s="11">
        <v>0.1099</v>
      </c>
      <c r="D36" s="11">
        <v>0.1199</v>
      </c>
      <c r="E36" s="11">
        <v>0.1299</v>
      </c>
      <c r="F36" s="11">
        <v>0.1329</v>
      </c>
      <c r="G36" s="11">
        <v>0.1349</v>
      </c>
      <c r="H36" s="11">
        <v>0.1379</v>
      </c>
      <c r="I36" s="11">
        <v>0.1399</v>
      </c>
      <c r="J36" s="11">
        <v>0.1429</v>
      </c>
      <c r="K36" s="11">
        <v>0.1449</v>
      </c>
      <c r="L36" s="11">
        <v>0.1499</v>
      </c>
      <c r="M36" s="11">
        <v>0.1549</v>
      </c>
      <c r="N36" s="10">
        <v>0.1679</v>
      </c>
      <c r="O36" s="10">
        <v>0.1849</v>
      </c>
      <c r="P36" s="10">
        <v>0.1999</v>
      </c>
      <c r="Q36" s="10">
        <v>0.2199</v>
      </c>
      <c r="R36" s="10">
        <v>0.2299</v>
      </c>
      <c r="S36" s="10">
        <v>0.2399</v>
      </c>
      <c r="T36" s="10">
        <v>0.2499</v>
      </c>
    </row>
    <row r="37" ht="15.75" customHeight="1">
      <c r="A37" s="6" t="s">
        <v>8</v>
      </c>
      <c r="B37" s="14"/>
      <c r="C37" s="5"/>
      <c r="D37" s="5"/>
      <c r="E37" s="5"/>
      <c r="F37" s="5"/>
      <c r="G37" s="5"/>
      <c r="H37" s="5"/>
      <c r="I37" s="5"/>
      <c r="J37" s="5"/>
      <c r="K37" s="5"/>
      <c r="L37" s="5"/>
      <c r="M37" s="5"/>
      <c r="N37" s="5"/>
      <c r="O37" s="5"/>
      <c r="P37" s="5"/>
      <c r="Q37" s="5"/>
      <c r="R37" s="5"/>
      <c r="S37" s="5"/>
      <c r="T37" s="5"/>
    </row>
    <row r="38" ht="15.75" customHeight="1">
      <c r="A38" s="13">
        <v>2000.0</v>
      </c>
      <c r="B38" s="12">
        <f t="shared" ref="B38:T38" si="17">-PMT(B$36/12,$B$33,$A38+$B$34,0)*$B$33-$A38</f>
        <v>740.2340783</v>
      </c>
      <c r="C38" s="12">
        <f t="shared" si="17"/>
        <v>804.1292848</v>
      </c>
      <c r="D38" s="12">
        <f t="shared" si="17"/>
        <v>868.8819146</v>
      </c>
      <c r="E38" s="12">
        <f t="shared" si="17"/>
        <v>934.4861012</v>
      </c>
      <c r="F38" s="12">
        <f t="shared" si="17"/>
        <v>954.3324891</v>
      </c>
      <c r="G38" s="12">
        <f t="shared" si="17"/>
        <v>967.6055962</v>
      </c>
      <c r="H38" s="12">
        <f t="shared" si="17"/>
        <v>987.5783986</v>
      </c>
      <c r="I38" s="12">
        <f t="shared" si="17"/>
        <v>1000.935617</v>
      </c>
      <c r="J38" s="12">
        <f t="shared" si="17"/>
        <v>1021.034337</v>
      </c>
      <c r="K38" s="12">
        <f t="shared" si="17"/>
        <v>1034.475332</v>
      </c>
      <c r="L38" s="12">
        <f t="shared" si="17"/>
        <v>1068.223886</v>
      </c>
      <c r="M38" s="12">
        <f t="shared" si="17"/>
        <v>1102.180404</v>
      </c>
      <c r="N38" s="12">
        <f t="shared" si="17"/>
        <v>1191.434139</v>
      </c>
      <c r="O38" s="12">
        <f t="shared" si="17"/>
        <v>1310.235231</v>
      </c>
      <c r="P38" s="12">
        <f t="shared" si="17"/>
        <v>1416.993263</v>
      </c>
      <c r="Q38" s="12">
        <f t="shared" si="17"/>
        <v>1562.106239</v>
      </c>
      <c r="R38" s="12">
        <f t="shared" si="17"/>
        <v>1635.829654</v>
      </c>
      <c r="S38" s="12">
        <f t="shared" si="17"/>
        <v>1710.318864</v>
      </c>
      <c r="T38" s="12">
        <f t="shared" si="17"/>
        <v>1785.564472</v>
      </c>
    </row>
    <row r="39" ht="15.75" customHeight="1">
      <c r="A39" s="13">
        <v>5000.0</v>
      </c>
      <c r="B39" s="12">
        <f t="shared" ref="B39:T39" si="18">-PMT(B$36/12,$B$33,$A39+$B$34,0)*$B$33-$A39</f>
        <v>1563.816513</v>
      </c>
      <c r="C39" s="12">
        <f t="shared" si="18"/>
        <v>1716.867822</v>
      </c>
      <c r="D39" s="12">
        <f t="shared" si="18"/>
        <v>1871.972958</v>
      </c>
      <c r="E39" s="12">
        <f t="shared" si="18"/>
        <v>2029.11787</v>
      </c>
      <c r="F39" s="12">
        <f t="shared" si="18"/>
        <v>2076.656893</v>
      </c>
      <c r="G39" s="12">
        <f t="shared" si="18"/>
        <v>2108.450614</v>
      </c>
      <c r="H39" s="12">
        <f t="shared" si="18"/>
        <v>2156.292443</v>
      </c>
      <c r="I39" s="12">
        <f t="shared" si="18"/>
        <v>2188.287642</v>
      </c>
      <c r="J39" s="12">
        <f t="shared" si="18"/>
        <v>2236.431087</v>
      </c>
      <c r="K39" s="12">
        <f t="shared" si="18"/>
        <v>2268.626958</v>
      </c>
      <c r="L39" s="12">
        <f t="shared" si="18"/>
        <v>2349.466517</v>
      </c>
      <c r="M39" s="12">
        <f t="shared" si="18"/>
        <v>2430.804223</v>
      </c>
      <c r="N39" s="12">
        <f t="shared" si="18"/>
        <v>2644.598055</v>
      </c>
      <c r="O39" s="12">
        <f t="shared" si="18"/>
        <v>2929.168111</v>
      </c>
      <c r="P39" s="12">
        <f t="shared" si="18"/>
        <v>3184.890839</v>
      </c>
      <c r="Q39" s="12">
        <f t="shared" si="18"/>
        <v>3532.487039</v>
      </c>
      <c r="R39" s="12">
        <f t="shared" si="18"/>
        <v>3709.080333</v>
      </c>
      <c r="S39" s="12">
        <f t="shared" si="18"/>
        <v>3887.507976</v>
      </c>
      <c r="T39" s="12">
        <f t="shared" si="18"/>
        <v>4067.747456</v>
      </c>
    </row>
    <row r="40" ht="15.75" customHeight="1">
      <c r="A40" s="13">
        <f t="shared" ref="A40:A52" si="20">A39+5000</f>
        <v>10000</v>
      </c>
      <c r="B40" s="12">
        <f t="shared" ref="B40:T40" si="19">-PMT(B$36/12,$B$33,$A40+$B$34,0)*$B$33-$A40</f>
        <v>2936.453904</v>
      </c>
      <c r="C40" s="12">
        <f t="shared" si="19"/>
        <v>3238.098717</v>
      </c>
      <c r="D40" s="12">
        <f t="shared" si="19"/>
        <v>3543.791364</v>
      </c>
      <c r="E40" s="12">
        <f t="shared" si="19"/>
        <v>3853.504152</v>
      </c>
      <c r="F40" s="12">
        <f t="shared" si="19"/>
        <v>3947.197565</v>
      </c>
      <c r="G40" s="12">
        <f t="shared" si="19"/>
        <v>4009.858977</v>
      </c>
      <c r="H40" s="12">
        <f t="shared" si="19"/>
        <v>4104.149184</v>
      </c>
      <c r="I40" s="12">
        <f t="shared" si="19"/>
        <v>4167.207682</v>
      </c>
      <c r="J40" s="12">
        <f t="shared" si="19"/>
        <v>4262.092336</v>
      </c>
      <c r="K40" s="12">
        <f t="shared" si="19"/>
        <v>4325.546335</v>
      </c>
      <c r="L40" s="12">
        <f t="shared" si="19"/>
        <v>4484.870903</v>
      </c>
      <c r="M40" s="12">
        <f t="shared" si="19"/>
        <v>4645.177255</v>
      </c>
      <c r="N40" s="12">
        <f t="shared" si="19"/>
        <v>5066.537914</v>
      </c>
      <c r="O40" s="12">
        <f t="shared" si="19"/>
        <v>5627.389579</v>
      </c>
      <c r="P40" s="12">
        <f t="shared" si="19"/>
        <v>6131.3868</v>
      </c>
      <c r="Q40" s="12">
        <f t="shared" si="19"/>
        <v>6816.455037</v>
      </c>
      <c r="R40" s="12">
        <f t="shared" si="19"/>
        <v>7164.498133</v>
      </c>
      <c r="S40" s="12">
        <f t="shared" si="19"/>
        <v>7516.156496</v>
      </c>
      <c r="T40" s="12">
        <f t="shared" si="19"/>
        <v>7871.385763</v>
      </c>
    </row>
    <row r="41" ht="15.75" customHeight="1">
      <c r="A41" s="13">
        <f t="shared" si="20"/>
        <v>15000</v>
      </c>
      <c r="B41" s="12">
        <f t="shared" ref="B41:T41" si="21">-PMT(B$36/12,$B$33,$A41+$B$34,0)*$B$33-$A41</f>
        <v>4309.091296</v>
      </c>
      <c r="C41" s="12">
        <f t="shared" si="21"/>
        <v>4759.329612</v>
      </c>
      <c r="D41" s="12">
        <f t="shared" si="21"/>
        <v>5215.60977</v>
      </c>
      <c r="E41" s="12">
        <f t="shared" si="21"/>
        <v>5677.890434</v>
      </c>
      <c r="F41" s="12">
        <f t="shared" si="21"/>
        <v>5817.738237</v>
      </c>
      <c r="G41" s="12">
        <f t="shared" si="21"/>
        <v>5911.26734</v>
      </c>
      <c r="H41" s="12">
        <f t="shared" si="21"/>
        <v>6052.005925</v>
      </c>
      <c r="I41" s="12">
        <f t="shared" si="21"/>
        <v>6146.127723</v>
      </c>
      <c r="J41" s="12">
        <f t="shared" si="21"/>
        <v>6287.753586</v>
      </c>
      <c r="K41" s="12">
        <f t="shared" si="21"/>
        <v>6382.465712</v>
      </c>
      <c r="L41" s="12">
        <f t="shared" si="21"/>
        <v>6620.275289</v>
      </c>
      <c r="M41" s="12">
        <f t="shared" si="21"/>
        <v>6859.550287</v>
      </c>
      <c r="N41" s="12">
        <f t="shared" si="21"/>
        <v>7488.477773</v>
      </c>
      <c r="O41" s="12">
        <f t="shared" si="21"/>
        <v>8325.611046</v>
      </c>
      <c r="P41" s="12">
        <f t="shared" si="21"/>
        <v>9077.88276</v>
      </c>
      <c r="Q41" s="12">
        <f t="shared" si="21"/>
        <v>10100.42304</v>
      </c>
      <c r="R41" s="12">
        <f t="shared" si="21"/>
        <v>10619.91593</v>
      </c>
      <c r="S41" s="12">
        <f t="shared" si="21"/>
        <v>11144.80502</v>
      </c>
      <c r="T41" s="12">
        <f t="shared" si="21"/>
        <v>11675.02407</v>
      </c>
    </row>
    <row r="42" ht="15.75" customHeight="1">
      <c r="A42" s="13">
        <f t="shared" si="20"/>
        <v>20000</v>
      </c>
      <c r="B42" s="12">
        <f t="shared" ref="B42:T42" si="22">-PMT(B$36/12,$B$33,$A42+$B$34,0)*$B$33-$A42</f>
        <v>5681.728687</v>
      </c>
      <c r="C42" s="12">
        <f t="shared" si="22"/>
        <v>6280.560507</v>
      </c>
      <c r="D42" s="12">
        <f t="shared" si="22"/>
        <v>6887.428176</v>
      </c>
      <c r="E42" s="12">
        <f t="shared" si="22"/>
        <v>7502.276716</v>
      </c>
      <c r="F42" s="12">
        <f t="shared" si="22"/>
        <v>7688.27891</v>
      </c>
      <c r="G42" s="12">
        <f t="shared" si="22"/>
        <v>7812.675704</v>
      </c>
      <c r="H42" s="12">
        <f t="shared" si="22"/>
        <v>7999.862666</v>
      </c>
      <c r="I42" s="12">
        <f t="shared" si="22"/>
        <v>8125.047764</v>
      </c>
      <c r="J42" s="12">
        <f t="shared" si="22"/>
        <v>8313.414835</v>
      </c>
      <c r="K42" s="12">
        <f t="shared" si="22"/>
        <v>8439.385089</v>
      </c>
      <c r="L42" s="12">
        <f t="shared" si="22"/>
        <v>8755.679675</v>
      </c>
      <c r="M42" s="12">
        <f t="shared" si="22"/>
        <v>9073.923319</v>
      </c>
      <c r="N42" s="12">
        <f t="shared" si="22"/>
        <v>9910.417633</v>
      </c>
      <c r="O42" s="12">
        <f t="shared" si="22"/>
        <v>11023.83251</v>
      </c>
      <c r="P42" s="12">
        <f t="shared" si="22"/>
        <v>12024.37872</v>
      </c>
      <c r="Q42" s="12">
        <f t="shared" si="22"/>
        <v>13384.39103</v>
      </c>
      <c r="R42" s="12">
        <f t="shared" si="22"/>
        <v>14075.33373</v>
      </c>
      <c r="S42" s="12">
        <f t="shared" si="22"/>
        <v>14773.45354</v>
      </c>
      <c r="T42" s="12">
        <f t="shared" si="22"/>
        <v>15478.66238</v>
      </c>
    </row>
    <row r="43" ht="15.75" customHeight="1">
      <c r="A43" s="13">
        <f t="shared" si="20"/>
        <v>25000</v>
      </c>
      <c r="B43" s="12">
        <f t="shared" ref="B43:T43" si="23">-PMT(B$36/12,$B$33,$A43+$B$34,0)*$B$33-$A43</f>
        <v>7054.366079</v>
      </c>
      <c r="C43" s="12">
        <f t="shared" si="23"/>
        <v>7801.791402</v>
      </c>
      <c r="D43" s="12">
        <f t="shared" si="23"/>
        <v>8559.246583</v>
      </c>
      <c r="E43" s="12">
        <f t="shared" si="23"/>
        <v>9326.662998</v>
      </c>
      <c r="F43" s="12">
        <f t="shared" si="23"/>
        <v>9558.819582</v>
      </c>
      <c r="G43" s="12">
        <f t="shared" si="23"/>
        <v>9714.084067</v>
      </c>
      <c r="H43" s="12">
        <f t="shared" si="23"/>
        <v>9947.719407</v>
      </c>
      <c r="I43" s="12">
        <f t="shared" si="23"/>
        <v>10103.9678</v>
      </c>
      <c r="J43" s="12">
        <f t="shared" si="23"/>
        <v>10339.07608</v>
      </c>
      <c r="K43" s="12">
        <f t="shared" si="23"/>
        <v>10496.30447</v>
      </c>
      <c r="L43" s="12">
        <f t="shared" si="23"/>
        <v>10891.08406</v>
      </c>
      <c r="M43" s="12">
        <f t="shared" si="23"/>
        <v>11288.29635</v>
      </c>
      <c r="N43" s="12">
        <f t="shared" si="23"/>
        <v>12332.35749</v>
      </c>
      <c r="O43" s="12">
        <f t="shared" si="23"/>
        <v>13722.05398</v>
      </c>
      <c r="P43" s="12">
        <f t="shared" si="23"/>
        <v>14970.87468</v>
      </c>
      <c r="Q43" s="12">
        <f t="shared" si="23"/>
        <v>16668.35903</v>
      </c>
      <c r="R43" s="12">
        <f t="shared" si="23"/>
        <v>17530.75153</v>
      </c>
      <c r="S43" s="12">
        <f t="shared" si="23"/>
        <v>18402.10206</v>
      </c>
      <c r="T43" s="12">
        <f t="shared" si="23"/>
        <v>19282.30068</v>
      </c>
    </row>
    <row r="44" ht="15.75" customHeight="1">
      <c r="A44" s="13">
        <f t="shared" si="20"/>
        <v>30000</v>
      </c>
      <c r="B44" s="12">
        <f t="shared" ref="B44:T44" si="24">-PMT(B$36/12,$B$33,$A44+$B$34,0)*$B$33-$A44</f>
        <v>8427.00347</v>
      </c>
      <c r="C44" s="12">
        <f t="shared" si="24"/>
        <v>9323.022297</v>
      </c>
      <c r="D44" s="12">
        <f t="shared" si="24"/>
        <v>10231.06499</v>
      </c>
      <c r="E44" s="12">
        <f t="shared" si="24"/>
        <v>11151.04928</v>
      </c>
      <c r="F44" s="12">
        <f t="shared" si="24"/>
        <v>11429.36025</v>
      </c>
      <c r="G44" s="12">
        <f t="shared" si="24"/>
        <v>11615.49243</v>
      </c>
      <c r="H44" s="12">
        <f t="shared" si="24"/>
        <v>11895.57615</v>
      </c>
      <c r="I44" s="12">
        <f t="shared" si="24"/>
        <v>12082.88784</v>
      </c>
      <c r="J44" s="12">
        <f t="shared" si="24"/>
        <v>12364.73733</v>
      </c>
      <c r="K44" s="12">
        <f t="shared" si="24"/>
        <v>12553.22384</v>
      </c>
      <c r="L44" s="12">
        <f t="shared" si="24"/>
        <v>13026.48845</v>
      </c>
      <c r="M44" s="12">
        <f t="shared" si="24"/>
        <v>13502.66938</v>
      </c>
      <c r="N44" s="12">
        <f t="shared" si="24"/>
        <v>14754.29735</v>
      </c>
      <c r="O44" s="12">
        <f t="shared" si="24"/>
        <v>16420.27545</v>
      </c>
      <c r="P44" s="12">
        <f t="shared" si="24"/>
        <v>17917.37064</v>
      </c>
      <c r="Q44" s="12">
        <f t="shared" si="24"/>
        <v>19952.32703</v>
      </c>
      <c r="R44" s="12">
        <f t="shared" si="24"/>
        <v>20986.16933</v>
      </c>
      <c r="S44" s="12">
        <f t="shared" si="24"/>
        <v>22030.75058</v>
      </c>
      <c r="T44" s="12">
        <f t="shared" si="24"/>
        <v>23085.93899</v>
      </c>
    </row>
    <row r="45" ht="15.75" customHeight="1">
      <c r="A45" s="13">
        <f t="shared" si="20"/>
        <v>35000</v>
      </c>
      <c r="B45" s="12">
        <f t="shared" ref="B45:T45" si="25">-PMT(B$36/12,$B$33,$A45+$B$34,0)*$B$33-$A45</f>
        <v>9799.640861</v>
      </c>
      <c r="C45" s="12">
        <f t="shared" si="25"/>
        <v>10844.25319</v>
      </c>
      <c r="D45" s="12">
        <f t="shared" si="25"/>
        <v>11902.88339</v>
      </c>
      <c r="E45" s="12">
        <f t="shared" si="25"/>
        <v>12975.43556</v>
      </c>
      <c r="F45" s="12">
        <f t="shared" si="25"/>
        <v>13299.90093</v>
      </c>
      <c r="G45" s="12">
        <f t="shared" si="25"/>
        <v>13516.90079</v>
      </c>
      <c r="H45" s="12">
        <f t="shared" si="25"/>
        <v>13843.43289</v>
      </c>
      <c r="I45" s="12">
        <f t="shared" si="25"/>
        <v>14061.80789</v>
      </c>
      <c r="J45" s="12">
        <f t="shared" si="25"/>
        <v>14390.39858</v>
      </c>
      <c r="K45" s="12">
        <f t="shared" si="25"/>
        <v>14610.14322</v>
      </c>
      <c r="L45" s="12">
        <f t="shared" si="25"/>
        <v>15161.89283</v>
      </c>
      <c r="M45" s="12">
        <f t="shared" si="25"/>
        <v>15717.04242</v>
      </c>
      <c r="N45" s="12">
        <f t="shared" si="25"/>
        <v>17176.23721</v>
      </c>
      <c r="O45" s="12">
        <f t="shared" si="25"/>
        <v>19118.49692</v>
      </c>
      <c r="P45" s="12">
        <f t="shared" si="25"/>
        <v>20863.8666</v>
      </c>
      <c r="Q45" s="12">
        <f t="shared" si="25"/>
        <v>23236.29503</v>
      </c>
      <c r="R45" s="12">
        <f t="shared" si="25"/>
        <v>24441.58713</v>
      </c>
      <c r="S45" s="12">
        <f t="shared" si="25"/>
        <v>25659.3991</v>
      </c>
      <c r="T45" s="12">
        <f t="shared" si="25"/>
        <v>26889.5773</v>
      </c>
    </row>
    <row r="46" ht="15.75" customHeight="1">
      <c r="A46" s="13">
        <f t="shared" si="20"/>
        <v>40000</v>
      </c>
      <c r="B46" s="12">
        <f t="shared" ref="B46:T46" si="26">-PMT(B$36/12,$B$33,$A46+$B$34,0)*$B$33-$A46</f>
        <v>11172.27825</v>
      </c>
      <c r="C46" s="12">
        <f t="shared" si="26"/>
        <v>12365.48409</v>
      </c>
      <c r="D46" s="12">
        <f t="shared" si="26"/>
        <v>13574.7018</v>
      </c>
      <c r="E46" s="12">
        <f t="shared" si="26"/>
        <v>14799.82184</v>
      </c>
      <c r="F46" s="12">
        <f t="shared" si="26"/>
        <v>15170.4416</v>
      </c>
      <c r="G46" s="12">
        <f t="shared" si="26"/>
        <v>15418.30916</v>
      </c>
      <c r="H46" s="12">
        <f t="shared" si="26"/>
        <v>15791.28963</v>
      </c>
      <c r="I46" s="12">
        <f t="shared" si="26"/>
        <v>16040.72793</v>
      </c>
      <c r="J46" s="12">
        <f t="shared" si="26"/>
        <v>16416.05983</v>
      </c>
      <c r="K46" s="12">
        <f t="shared" si="26"/>
        <v>16667.0626</v>
      </c>
      <c r="L46" s="12">
        <f t="shared" si="26"/>
        <v>17297.29722</v>
      </c>
      <c r="M46" s="12">
        <f t="shared" si="26"/>
        <v>17931.41545</v>
      </c>
      <c r="N46" s="12">
        <f t="shared" si="26"/>
        <v>19598.17707</v>
      </c>
      <c r="O46" s="12">
        <f t="shared" si="26"/>
        <v>21816.71838</v>
      </c>
      <c r="P46" s="12">
        <f t="shared" si="26"/>
        <v>23810.36256</v>
      </c>
      <c r="Q46" s="12">
        <f t="shared" si="26"/>
        <v>26520.26303</v>
      </c>
      <c r="R46" s="12">
        <f t="shared" si="26"/>
        <v>27897.00493</v>
      </c>
      <c r="S46" s="12">
        <f t="shared" si="26"/>
        <v>29288.04762</v>
      </c>
      <c r="T46" s="12">
        <f t="shared" si="26"/>
        <v>30693.21561</v>
      </c>
    </row>
    <row r="47" ht="15.75" customHeight="1">
      <c r="A47" s="13">
        <f t="shared" si="20"/>
        <v>45000</v>
      </c>
      <c r="B47" s="12">
        <f t="shared" ref="B47:T47" si="27">-PMT(B$36/12,$B$33,$A47+$B$34,0)*$B$33-$A47</f>
        <v>12544.91564</v>
      </c>
      <c r="C47" s="12">
        <f t="shared" si="27"/>
        <v>13886.71498</v>
      </c>
      <c r="D47" s="12">
        <f t="shared" si="27"/>
        <v>15246.52021</v>
      </c>
      <c r="E47" s="12">
        <f t="shared" si="27"/>
        <v>16624.20813</v>
      </c>
      <c r="F47" s="12">
        <f t="shared" si="27"/>
        <v>17040.98227</v>
      </c>
      <c r="G47" s="12">
        <f t="shared" si="27"/>
        <v>17319.71752</v>
      </c>
      <c r="H47" s="12">
        <f t="shared" si="27"/>
        <v>17739.14637</v>
      </c>
      <c r="I47" s="12">
        <f t="shared" si="27"/>
        <v>18019.64797</v>
      </c>
      <c r="J47" s="12">
        <f t="shared" si="27"/>
        <v>18441.72108</v>
      </c>
      <c r="K47" s="12">
        <f t="shared" si="27"/>
        <v>18723.98197</v>
      </c>
      <c r="L47" s="12">
        <f t="shared" si="27"/>
        <v>19432.7016</v>
      </c>
      <c r="M47" s="12">
        <f t="shared" si="27"/>
        <v>20145.78848</v>
      </c>
      <c r="N47" s="12">
        <f t="shared" si="27"/>
        <v>22020.11693</v>
      </c>
      <c r="O47" s="12">
        <f t="shared" si="27"/>
        <v>24514.93985</v>
      </c>
      <c r="P47" s="12">
        <f t="shared" si="27"/>
        <v>26756.85852</v>
      </c>
      <c r="Q47" s="12">
        <f t="shared" si="27"/>
        <v>29804.23103</v>
      </c>
      <c r="R47" s="12">
        <f t="shared" si="27"/>
        <v>31352.42273</v>
      </c>
      <c r="S47" s="12">
        <f t="shared" si="27"/>
        <v>32916.69614</v>
      </c>
      <c r="T47" s="12">
        <f t="shared" si="27"/>
        <v>34496.85391</v>
      </c>
    </row>
    <row r="48" ht="15.75" customHeight="1">
      <c r="A48" s="13">
        <f t="shared" si="20"/>
        <v>50000</v>
      </c>
      <c r="B48" s="12">
        <f t="shared" ref="B48:M48" si="28">-PMT(B$36/12,$B$33,$A48+$B$34,0)*$B$33-$A48</f>
        <v>13917.55304</v>
      </c>
      <c r="C48" s="12">
        <f t="shared" si="28"/>
        <v>15407.94588</v>
      </c>
      <c r="D48" s="12">
        <f t="shared" si="28"/>
        <v>16918.33861</v>
      </c>
      <c r="E48" s="12">
        <f t="shared" si="28"/>
        <v>18448.59441</v>
      </c>
      <c r="F48" s="12">
        <f t="shared" si="28"/>
        <v>18911.52294</v>
      </c>
      <c r="G48" s="12">
        <f t="shared" si="28"/>
        <v>19221.12588</v>
      </c>
      <c r="H48" s="12">
        <f t="shared" si="28"/>
        <v>19687.00311</v>
      </c>
      <c r="I48" s="12">
        <f t="shared" si="28"/>
        <v>19998.56801</v>
      </c>
      <c r="J48" s="12">
        <f t="shared" si="28"/>
        <v>20467.38233</v>
      </c>
      <c r="K48" s="12">
        <f t="shared" si="28"/>
        <v>20780.90135</v>
      </c>
      <c r="L48" s="12">
        <f t="shared" si="28"/>
        <v>21568.10599</v>
      </c>
      <c r="M48" s="12">
        <f t="shared" si="28"/>
        <v>22360.16151</v>
      </c>
      <c r="N48" s="12"/>
      <c r="O48" s="12"/>
      <c r="P48" s="12"/>
      <c r="Q48" s="12"/>
      <c r="R48" s="12"/>
      <c r="S48" s="12"/>
      <c r="T48" s="12"/>
    </row>
    <row r="49" ht="15.75" customHeight="1">
      <c r="A49" s="13">
        <f t="shared" si="20"/>
        <v>55000</v>
      </c>
      <c r="B49" s="12">
        <f t="shared" ref="B49:M49" si="29">-PMT(B$36/12,$B$33,$A49+$B$34,0)*$B$33-$A49</f>
        <v>15290.19043</v>
      </c>
      <c r="C49" s="12">
        <f t="shared" si="29"/>
        <v>16929.17677</v>
      </c>
      <c r="D49" s="12">
        <f t="shared" si="29"/>
        <v>18590.15702</v>
      </c>
      <c r="E49" s="12">
        <f t="shared" si="29"/>
        <v>20272.98069</v>
      </c>
      <c r="F49" s="12">
        <f t="shared" si="29"/>
        <v>20782.06362</v>
      </c>
      <c r="G49" s="12">
        <f t="shared" si="29"/>
        <v>21122.53425</v>
      </c>
      <c r="H49" s="12">
        <f t="shared" si="29"/>
        <v>21634.85985</v>
      </c>
      <c r="I49" s="12">
        <f t="shared" si="29"/>
        <v>21977.48805</v>
      </c>
      <c r="J49" s="12">
        <f t="shared" si="29"/>
        <v>22493.04358</v>
      </c>
      <c r="K49" s="12">
        <f t="shared" si="29"/>
        <v>22837.82073</v>
      </c>
      <c r="L49" s="12">
        <f t="shared" si="29"/>
        <v>23703.51038</v>
      </c>
      <c r="M49" s="12">
        <f t="shared" si="29"/>
        <v>24574.53454</v>
      </c>
      <c r="N49" s="12"/>
      <c r="O49" s="12"/>
      <c r="P49" s="12"/>
      <c r="Q49" s="12"/>
      <c r="R49" s="12"/>
      <c r="S49" s="12"/>
      <c r="T49" s="12"/>
    </row>
    <row r="50" ht="15.75" customHeight="1">
      <c r="A50" s="13">
        <f t="shared" si="20"/>
        <v>60000</v>
      </c>
      <c r="B50" s="12">
        <f t="shared" ref="B50:M50" si="30">-PMT(B$36/12,$B$33,$A50+$B$34,0)*$B$33-$A50</f>
        <v>16662.82782</v>
      </c>
      <c r="C50" s="12">
        <f t="shared" si="30"/>
        <v>18450.40767</v>
      </c>
      <c r="D50" s="12">
        <f t="shared" si="30"/>
        <v>20261.97543</v>
      </c>
      <c r="E50" s="12">
        <f t="shared" si="30"/>
        <v>22097.36697</v>
      </c>
      <c r="F50" s="12">
        <f t="shared" si="30"/>
        <v>22652.60429</v>
      </c>
      <c r="G50" s="12">
        <f t="shared" si="30"/>
        <v>23023.94261</v>
      </c>
      <c r="H50" s="12">
        <f t="shared" si="30"/>
        <v>23582.71659</v>
      </c>
      <c r="I50" s="12">
        <f t="shared" si="30"/>
        <v>23956.40809</v>
      </c>
      <c r="J50" s="12">
        <f t="shared" si="30"/>
        <v>24518.70483</v>
      </c>
      <c r="K50" s="12">
        <f t="shared" si="30"/>
        <v>24894.7401</v>
      </c>
      <c r="L50" s="12">
        <f t="shared" si="30"/>
        <v>25838.91476</v>
      </c>
      <c r="M50" s="12">
        <f t="shared" si="30"/>
        <v>26788.90758</v>
      </c>
      <c r="N50" s="12"/>
      <c r="O50" s="12"/>
      <c r="P50" s="12"/>
      <c r="Q50" s="12"/>
      <c r="R50" s="12"/>
      <c r="S50" s="12"/>
      <c r="T50" s="12"/>
    </row>
    <row r="51" ht="15.75" customHeight="1">
      <c r="A51" s="13">
        <f t="shared" si="20"/>
        <v>65000</v>
      </c>
      <c r="B51" s="12">
        <f t="shared" ref="B51:M51" si="31">-PMT(B$36/12,$B$33,$A51+$B$34,0)*$B$33-$A51</f>
        <v>18035.46521</v>
      </c>
      <c r="C51" s="12">
        <f t="shared" si="31"/>
        <v>19971.63856</v>
      </c>
      <c r="D51" s="12">
        <f t="shared" si="31"/>
        <v>21933.79383</v>
      </c>
      <c r="E51" s="12">
        <f t="shared" si="31"/>
        <v>23921.75325</v>
      </c>
      <c r="F51" s="12">
        <f t="shared" si="31"/>
        <v>24523.14496</v>
      </c>
      <c r="G51" s="12">
        <f t="shared" si="31"/>
        <v>24925.35097</v>
      </c>
      <c r="H51" s="12">
        <f t="shared" si="31"/>
        <v>25530.57333</v>
      </c>
      <c r="I51" s="12">
        <f t="shared" si="31"/>
        <v>25935.32813</v>
      </c>
      <c r="J51" s="12">
        <f t="shared" si="31"/>
        <v>26544.36608</v>
      </c>
      <c r="K51" s="12">
        <f t="shared" si="31"/>
        <v>26951.65948</v>
      </c>
      <c r="L51" s="12">
        <f t="shared" si="31"/>
        <v>27974.31915</v>
      </c>
      <c r="M51" s="12">
        <f t="shared" si="31"/>
        <v>29003.28061</v>
      </c>
      <c r="N51" s="12"/>
      <c r="O51" s="12"/>
      <c r="P51" s="12"/>
      <c r="Q51" s="12"/>
      <c r="R51" s="12"/>
      <c r="S51" s="12"/>
      <c r="T51" s="12"/>
    </row>
    <row r="52" ht="15.75" customHeight="1">
      <c r="A52" s="13">
        <f t="shared" si="20"/>
        <v>70000</v>
      </c>
      <c r="B52" s="12">
        <f t="shared" ref="B52:K52" si="32">-PMT(B$36/12,$B$33,$A52+$B$34,0)*$B$33-$A52</f>
        <v>19408.1026</v>
      </c>
      <c r="C52" s="12">
        <f t="shared" si="32"/>
        <v>21492.86946</v>
      </c>
      <c r="D52" s="12">
        <f t="shared" si="32"/>
        <v>23605.61224</v>
      </c>
      <c r="E52" s="12">
        <f t="shared" si="32"/>
        <v>25746.13954</v>
      </c>
      <c r="F52" s="12">
        <f t="shared" si="32"/>
        <v>26393.68563</v>
      </c>
      <c r="G52" s="12">
        <f t="shared" si="32"/>
        <v>26826.75934</v>
      </c>
      <c r="H52" s="12">
        <f t="shared" si="32"/>
        <v>27478.43008</v>
      </c>
      <c r="I52" s="12">
        <f t="shared" si="32"/>
        <v>27914.24817</v>
      </c>
      <c r="J52" s="12">
        <f t="shared" si="32"/>
        <v>28570.02733</v>
      </c>
      <c r="K52" s="12">
        <f t="shared" si="32"/>
        <v>29008.57886</v>
      </c>
      <c r="L52" s="12"/>
      <c r="M52" s="12"/>
      <c r="N52" s="12"/>
      <c r="O52" s="12"/>
      <c r="P52" s="12"/>
      <c r="Q52" s="12"/>
      <c r="R52" s="12"/>
      <c r="S52" s="12"/>
      <c r="T52" s="12"/>
    </row>
    <row r="53" ht="15.75" customHeight="1">
      <c r="A53" s="13"/>
      <c r="B53" s="12"/>
      <c r="C53" s="12"/>
      <c r="D53" s="12"/>
      <c r="E53" s="12"/>
      <c r="F53" s="12"/>
      <c r="G53" s="12"/>
      <c r="H53" s="12"/>
      <c r="I53" s="12"/>
      <c r="J53" s="12"/>
      <c r="K53" s="12"/>
      <c r="L53" s="12"/>
      <c r="M53" s="12"/>
      <c r="N53" s="12"/>
      <c r="O53" s="12"/>
      <c r="P53" s="12"/>
      <c r="Q53" s="12"/>
      <c r="R53" s="12"/>
      <c r="S53" s="12"/>
      <c r="T53" s="12"/>
    </row>
    <row r="54" ht="15.75" customHeight="1">
      <c r="A54" s="13"/>
      <c r="B54" s="12"/>
      <c r="C54" s="12"/>
      <c r="D54" s="12"/>
      <c r="E54" s="12"/>
      <c r="F54" s="12"/>
      <c r="G54" s="12"/>
      <c r="H54" s="12"/>
      <c r="I54" s="12"/>
      <c r="J54" s="12"/>
      <c r="K54" s="12"/>
      <c r="L54" s="12"/>
      <c r="M54" s="12"/>
      <c r="N54" s="12"/>
      <c r="O54" s="12"/>
      <c r="P54" s="12"/>
      <c r="Q54" s="12"/>
      <c r="R54" s="12"/>
      <c r="S54" s="12"/>
      <c r="T54" s="12"/>
    </row>
    <row r="55" ht="15.75" customHeight="1">
      <c r="A55" s="6" t="s">
        <v>5</v>
      </c>
      <c r="B55" s="7">
        <v>84.0</v>
      </c>
      <c r="C55" s="5"/>
      <c r="D55" s="5"/>
      <c r="E55" s="5"/>
      <c r="F55" s="5"/>
      <c r="G55" s="5"/>
      <c r="H55" s="5"/>
      <c r="I55" s="5"/>
      <c r="J55" s="5"/>
      <c r="K55" s="5"/>
      <c r="L55" s="5"/>
      <c r="M55" s="5"/>
      <c r="N55" s="5"/>
      <c r="O55" s="5"/>
      <c r="P55" s="5"/>
      <c r="Q55" s="5"/>
      <c r="R55" s="5"/>
      <c r="S55" s="5"/>
      <c r="T55" s="5"/>
    </row>
    <row r="56" ht="15.75" customHeight="1">
      <c r="A56" s="8" t="s">
        <v>6</v>
      </c>
      <c r="B56" s="9">
        <v>150.0</v>
      </c>
      <c r="C56" s="5"/>
      <c r="D56" s="5"/>
      <c r="E56" s="5"/>
      <c r="F56" s="5"/>
      <c r="G56" s="5"/>
      <c r="H56" s="5"/>
      <c r="I56" s="5"/>
      <c r="J56" s="5"/>
      <c r="K56" s="5"/>
      <c r="L56" s="5"/>
      <c r="M56" s="5"/>
      <c r="N56" s="5"/>
      <c r="O56" s="5"/>
      <c r="P56" s="5"/>
      <c r="Q56" s="5"/>
      <c r="R56" s="5"/>
      <c r="S56" s="5"/>
      <c r="T56" s="5"/>
    </row>
    <row r="57" ht="15.75" customHeight="1">
      <c r="A57" s="5"/>
      <c r="B57" s="5"/>
      <c r="C57" s="5"/>
      <c r="D57" s="5"/>
      <c r="E57" s="5"/>
      <c r="F57" s="5"/>
      <c r="G57" s="5"/>
      <c r="H57" s="5"/>
      <c r="I57" s="5"/>
      <c r="J57" s="5"/>
      <c r="K57" s="5"/>
      <c r="L57" s="5"/>
      <c r="M57" s="5"/>
      <c r="N57" s="5"/>
      <c r="O57" s="5"/>
      <c r="P57" s="5"/>
      <c r="Q57" s="5"/>
      <c r="R57" s="5"/>
      <c r="S57" s="5"/>
      <c r="T57" s="5"/>
    </row>
    <row r="58" ht="15.75" customHeight="1">
      <c r="A58" s="5" t="s">
        <v>7</v>
      </c>
      <c r="B58" s="10">
        <v>0.0999</v>
      </c>
      <c r="C58" s="11">
        <v>0.1099</v>
      </c>
      <c r="D58" s="11">
        <v>0.1199</v>
      </c>
      <c r="E58" s="11">
        <v>0.1299</v>
      </c>
      <c r="F58" s="11">
        <v>0.1329</v>
      </c>
      <c r="G58" s="11">
        <v>0.1349</v>
      </c>
      <c r="H58" s="11">
        <v>0.1379</v>
      </c>
      <c r="I58" s="11">
        <v>0.1399</v>
      </c>
      <c r="J58" s="11">
        <v>0.1429</v>
      </c>
      <c r="K58" s="11">
        <v>0.1449</v>
      </c>
      <c r="L58" s="11">
        <v>0.1499</v>
      </c>
      <c r="M58" s="11">
        <v>0.1549</v>
      </c>
      <c r="N58" s="10">
        <v>0.1679</v>
      </c>
      <c r="O58" s="10">
        <v>0.1849</v>
      </c>
      <c r="P58" s="10">
        <v>0.1999</v>
      </c>
      <c r="Q58" s="10">
        <v>0.2199</v>
      </c>
      <c r="R58" s="10">
        <v>0.2299</v>
      </c>
      <c r="S58" s="10">
        <v>0.2399</v>
      </c>
      <c r="T58" s="10">
        <v>0.2499</v>
      </c>
    </row>
    <row r="59" ht="15.75" customHeight="1">
      <c r="A59" s="6" t="s">
        <v>8</v>
      </c>
      <c r="B59" s="14"/>
      <c r="C59" s="5"/>
      <c r="D59" s="5"/>
      <c r="E59" s="5"/>
      <c r="F59" s="5"/>
      <c r="G59" s="5"/>
      <c r="H59" s="5"/>
      <c r="I59" s="5"/>
      <c r="J59" s="5"/>
      <c r="K59" s="5"/>
      <c r="L59" s="5"/>
      <c r="M59" s="5"/>
      <c r="N59" s="5"/>
      <c r="O59" s="5"/>
      <c r="P59" s="5"/>
      <c r="Q59" s="5"/>
      <c r="R59" s="5"/>
      <c r="S59" s="5"/>
      <c r="T59" s="5"/>
    </row>
    <row r="60" ht="15.75" customHeight="1">
      <c r="A60" s="13">
        <v>2000.0</v>
      </c>
      <c r="B60" s="12">
        <f t="shared" ref="B60:T60" si="33">-PMT(B$58/12,$B$55,$A60+$B$56,0)*$B$55-$A60</f>
        <v>997.2407656</v>
      </c>
      <c r="C60" s="12">
        <f t="shared" si="33"/>
        <v>1091.362521</v>
      </c>
      <c r="D60" s="12">
        <f t="shared" si="33"/>
        <v>1187.117807</v>
      </c>
      <c r="E60" s="12">
        <f t="shared" si="33"/>
        <v>1284.486812</v>
      </c>
      <c r="F60" s="12">
        <f t="shared" si="33"/>
        <v>1314.009076</v>
      </c>
      <c r="G60" s="12">
        <f t="shared" si="33"/>
        <v>1333.769934</v>
      </c>
      <c r="H60" s="12">
        <f t="shared" si="33"/>
        <v>1363.529803</v>
      </c>
      <c r="I60" s="12">
        <f t="shared" si="33"/>
        <v>1383.44851</v>
      </c>
      <c r="J60" s="12">
        <f t="shared" si="33"/>
        <v>1413.444309</v>
      </c>
      <c r="K60" s="12">
        <f t="shared" si="33"/>
        <v>1433.519733</v>
      </c>
      <c r="L60" s="12">
        <f t="shared" si="33"/>
        <v>1483.98073</v>
      </c>
      <c r="M60" s="12">
        <f t="shared" si="33"/>
        <v>1534.82856</v>
      </c>
      <c r="N60" s="12">
        <f t="shared" si="33"/>
        <v>1668.821581</v>
      </c>
      <c r="O60" s="12">
        <f t="shared" si="33"/>
        <v>1847.866801</v>
      </c>
      <c r="P60" s="12">
        <f t="shared" si="33"/>
        <v>2009.352217</v>
      </c>
      <c r="Q60" s="12">
        <f t="shared" si="33"/>
        <v>2229.610324</v>
      </c>
      <c r="R60" s="12">
        <f t="shared" si="33"/>
        <v>2341.794457</v>
      </c>
      <c r="S60" s="12">
        <f t="shared" si="33"/>
        <v>2455.309831</v>
      </c>
      <c r="T60" s="12">
        <f t="shared" si="33"/>
        <v>2570.126801</v>
      </c>
    </row>
    <row r="61" ht="15.75" customHeight="1">
      <c r="A61" s="13">
        <v>5000.0</v>
      </c>
      <c r="B61" s="12">
        <f t="shared" ref="B61:T61" si="34">-PMT(B$58/12,$B$55,$A61+$B$56,0)*$B$55-$A61</f>
        <v>2179.437183</v>
      </c>
      <c r="C61" s="12">
        <f t="shared" si="34"/>
        <v>2404.891621</v>
      </c>
      <c r="D61" s="12">
        <f t="shared" si="34"/>
        <v>2634.258933</v>
      </c>
      <c r="E61" s="12">
        <f t="shared" si="34"/>
        <v>2867.491665</v>
      </c>
      <c r="F61" s="12">
        <f t="shared" si="34"/>
        <v>2938.207786</v>
      </c>
      <c r="G61" s="12">
        <f t="shared" si="34"/>
        <v>2985.541934</v>
      </c>
      <c r="H61" s="12">
        <f t="shared" si="34"/>
        <v>3056.827203</v>
      </c>
      <c r="I61" s="12">
        <f t="shared" si="34"/>
        <v>3104.539454</v>
      </c>
      <c r="J61" s="12">
        <f t="shared" si="34"/>
        <v>3176.389856</v>
      </c>
      <c r="K61" s="12">
        <f t="shared" si="34"/>
        <v>3224.477501</v>
      </c>
      <c r="L61" s="12">
        <f t="shared" si="34"/>
        <v>3345.34919</v>
      </c>
      <c r="M61" s="12">
        <f t="shared" si="34"/>
        <v>3467.14748</v>
      </c>
      <c r="N61" s="12">
        <f t="shared" si="34"/>
        <v>3788.107508</v>
      </c>
      <c r="O61" s="12">
        <f t="shared" si="34"/>
        <v>4216.983268</v>
      </c>
      <c r="P61" s="12">
        <f t="shared" si="34"/>
        <v>4603.797171</v>
      </c>
      <c r="Q61" s="12">
        <f t="shared" si="34"/>
        <v>5131.392171</v>
      </c>
      <c r="R61" s="12">
        <f t="shared" si="34"/>
        <v>5400.112303</v>
      </c>
      <c r="S61" s="12">
        <f t="shared" si="34"/>
        <v>5672.021224</v>
      </c>
      <c r="T61" s="12">
        <f t="shared" si="34"/>
        <v>5947.047918</v>
      </c>
    </row>
    <row r="62" ht="15.75" customHeight="1">
      <c r="A62" s="13">
        <f t="shared" ref="A62:A74" si="36">A61+5000</f>
        <v>10000</v>
      </c>
      <c r="B62" s="12">
        <f t="shared" ref="B62:T62" si="35">-PMT(B$58/12,$B$55,$A62+$B$56,0)*$B$55-$A62</f>
        <v>4149.764545</v>
      </c>
      <c r="C62" s="12">
        <f t="shared" si="35"/>
        <v>4594.106787</v>
      </c>
      <c r="D62" s="12">
        <f t="shared" si="35"/>
        <v>5046.16081</v>
      </c>
      <c r="E62" s="12">
        <f t="shared" si="35"/>
        <v>5505.833087</v>
      </c>
      <c r="F62" s="12">
        <f t="shared" si="35"/>
        <v>5645.205636</v>
      </c>
      <c r="G62" s="12">
        <f t="shared" si="35"/>
        <v>5738.495269</v>
      </c>
      <c r="H62" s="12">
        <f t="shared" si="35"/>
        <v>5878.989536</v>
      </c>
      <c r="I62" s="12">
        <f t="shared" si="35"/>
        <v>5973.024361</v>
      </c>
      <c r="J62" s="12">
        <f t="shared" si="35"/>
        <v>6114.632435</v>
      </c>
      <c r="K62" s="12">
        <f t="shared" si="35"/>
        <v>6209.407113</v>
      </c>
      <c r="L62" s="12">
        <f t="shared" si="35"/>
        <v>6447.629956</v>
      </c>
      <c r="M62" s="12">
        <f t="shared" si="35"/>
        <v>6687.679014</v>
      </c>
      <c r="N62" s="12">
        <f t="shared" si="35"/>
        <v>7320.25072</v>
      </c>
      <c r="O62" s="12">
        <f t="shared" si="35"/>
        <v>8165.510712</v>
      </c>
      <c r="P62" s="12">
        <f t="shared" si="35"/>
        <v>8927.872095</v>
      </c>
      <c r="Q62" s="12">
        <f t="shared" si="35"/>
        <v>9967.695249</v>
      </c>
      <c r="R62" s="12">
        <f t="shared" si="35"/>
        <v>10497.30871</v>
      </c>
      <c r="S62" s="12">
        <f t="shared" si="35"/>
        <v>11033.20688</v>
      </c>
      <c r="T62" s="12">
        <f t="shared" si="35"/>
        <v>11575.24978</v>
      </c>
    </row>
    <row r="63" ht="15.75" customHeight="1">
      <c r="A63" s="13">
        <f t="shared" si="36"/>
        <v>15000</v>
      </c>
      <c r="B63" s="12">
        <f t="shared" ref="B63:T63" si="37">-PMT(B$58/12,$B$55,$A63+$B$56,0)*$B$55-$A63</f>
        <v>6120.091907</v>
      </c>
      <c r="C63" s="12">
        <f t="shared" si="37"/>
        <v>6783.321952</v>
      </c>
      <c r="D63" s="12">
        <f t="shared" si="37"/>
        <v>7458.062686</v>
      </c>
      <c r="E63" s="12">
        <f t="shared" si="37"/>
        <v>8144.17451</v>
      </c>
      <c r="F63" s="12">
        <f t="shared" si="37"/>
        <v>8352.203486</v>
      </c>
      <c r="G63" s="12">
        <f t="shared" si="37"/>
        <v>8491.448603</v>
      </c>
      <c r="H63" s="12">
        <f t="shared" si="37"/>
        <v>8701.151868</v>
      </c>
      <c r="I63" s="12">
        <f t="shared" si="37"/>
        <v>8841.509268</v>
      </c>
      <c r="J63" s="12">
        <f t="shared" si="37"/>
        <v>9052.875013</v>
      </c>
      <c r="K63" s="12">
        <f t="shared" si="37"/>
        <v>9194.336726</v>
      </c>
      <c r="L63" s="12">
        <f t="shared" si="37"/>
        <v>9549.910723</v>
      </c>
      <c r="M63" s="12">
        <f t="shared" si="37"/>
        <v>9908.210548</v>
      </c>
      <c r="N63" s="12">
        <f t="shared" si="37"/>
        <v>10852.39393</v>
      </c>
      <c r="O63" s="12">
        <f t="shared" si="37"/>
        <v>12114.03816</v>
      </c>
      <c r="P63" s="12">
        <f t="shared" si="37"/>
        <v>13251.94702</v>
      </c>
      <c r="Q63" s="12">
        <f t="shared" si="37"/>
        <v>14803.99833</v>
      </c>
      <c r="R63" s="12">
        <f t="shared" si="37"/>
        <v>15594.50513</v>
      </c>
      <c r="S63" s="12">
        <f t="shared" si="37"/>
        <v>16394.39253</v>
      </c>
      <c r="T63" s="12">
        <f t="shared" si="37"/>
        <v>17203.45164</v>
      </c>
    </row>
    <row r="64" ht="15.75" customHeight="1">
      <c r="A64" s="13">
        <f t="shared" si="36"/>
        <v>20000</v>
      </c>
      <c r="B64" s="12">
        <f t="shared" ref="B64:T64" si="38">-PMT(B$58/12,$B$55,$A64+$B$56,0)*$B$55-$A64</f>
        <v>8090.419268</v>
      </c>
      <c r="C64" s="12">
        <f t="shared" si="38"/>
        <v>8972.537118</v>
      </c>
      <c r="D64" s="12">
        <f t="shared" si="38"/>
        <v>9869.964563</v>
      </c>
      <c r="E64" s="12">
        <f t="shared" si="38"/>
        <v>10782.51593</v>
      </c>
      <c r="F64" s="12">
        <f t="shared" si="38"/>
        <v>11059.20134</v>
      </c>
      <c r="G64" s="12">
        <f t="shared" si="38"/>
        <v>11244.40194</v>
      </c>
      <c r="H64" s="12">
        <f t="shared" si="38"/>
        <v>11523.3142</v>
      </c>
      <c r="I64" s="12">
        <f t="shared" si="38"/>
        <v>11709.99417</v>
      </c>
      <c r="J64" s="12">
        <f t="shared" si="38"/>
        <v>11991.11759</v>
      </c>
      <c r="K64" s="12">
        <f t="shared" si="38"/>
        <v>12179.26634</v>
      </c>
      <c r="L64" s="12">
        <f t="shared" si="38"/>
        <v>12652.19149</v>
      </c>
      <c r="M64" s="12">
        <f t="shared" si="38"/>
        <v>13128.74208</v>
      </c>
      <c r="N64" s="12">
        <f t="shared" si="38"/>
        <v>14384.53714</v>
      </c>
      <c r="O64" s="12">
        <f t="shared" si="38"/>
        <v>16062.5656</v>
      </c>
      <c r="P64" s="12">
        <f t="shared" si="38"/>
        <v>17576.02194</v>
      </c>
      <c r="Q64" s="12">
        <f t="shared" si="38"/>
        <v>19640.30141</v>
      </c>
      <c r="R64" s="12">
        <f t="shared" si="38"/>
        <v>20691.70154</v>
      </c>
      <c r="S64" s="12">
        <f t="shared" si="38"/>
        <v>21755.57819</v>
      </c>
      <c r="T64" s="12">
        <f t="shared" si="38"/>
        <v>22831.6535</v>
      </c>
    </row>
    <row r="65" ht="15.75" customHeight="1">
      <c r="A65" s="13">
        <f t="shared" si="36"/>
        <v>25000</v>
      </c>
      <c r="B65" s="12">
        <f t="shared" ref="B65:T65" si="39">-PMT(B$58/12,$B$55,$A65+$B$56,0)*$B$55-$A65</f>
        <v>10060.74663</v>
      </c>
      <c r="C65" s="12">
        <f t="shared" si="39"/>
        <v>11161.75228</v>
      </c>
      <c r="D65" s="12">
        <f t="shared" si="39"/>
        <v>12281.86644</v>
      </c>
      <c r="E65" s="12">
        <f t="shared" si="39"/>
        <v>13420.85735</v>
      </c>
      <c r="F65" s="12">
        <f t="shared" si="39"/>
        <v>13766.19919</v>
      </c>
      <c r="G65" s="12">
        <f t="shared" si="39"/>
        <v>13997.35527</v>
      </c>
      <c r="H65" s="12">
        <f t="shared" si="39"/>
        <v>14345.47653</v>
      </c>
      <c r="I65" s="12">
        <f t="shared" si="39"/>
        <v>14578.47908</v>
      </c>
      <c r="J65" s="12">
        <f t="shared" si="39"/>
        <v>14929.36017</v>
      </c>
      <c r="K65" s="12">
        <f t="shared" si="39"/>
        <v>15164.19595</v>
      </c>
      <c r="L65" s="12">
        <f t="shared" si="39"/>
        <v>15754.47226</v>
      </c>
      <c r="M65" s="12">
        <f t="shared" si="39"/>
        <v>16349.27362</v>
      </c>
      <c r="N65" s="12">
        <f t="shared" si="39"/>
        <v>17916.68036</v>
      </c>
      <c r="O65" s="12">
        <f t="shared" si="39"/>
        <v>20011.09304</v>
      </c>
      <c r="P65" s="12">
        <f t="shared" si="39"/>
        <v>21900.09687</v>
      </c>
      <c r="Q65" s="12">
        <f t="shared" si="39"/>
        <v>24476.60448</v>
      </c>
      <c r="R65" s="12">
        <f t="shared" si="39"/>
        <v>25788.89795</v>
      </c>
      <c r="S65" s="12">
        <f t="shared" si="39"/>
        <v>27116.76384</v>
      </c>
      <c r="T65" s="12">
        <f t="shared" si="39"/>
        <v>28459.85537</v>
      </c>
    </row>
    <row r="66" ht="15.75" customHeight="1">
      <c r="A66" s="13">
        <f t="shared" si="36"/>
        <v>30000</v>
      </c>
      <c r="B66" s="12">
        <f t="shared" ref="B66:T66" si="40">-PMT(B$58/12,$B$55,$A66+$B$56,0)*$B$55-$A66</f>
        <v>12031.07399</v>
      </c>
      <c r="C66" s="12">
        <f t="shared" si="40"/>
        <v>13350.96745</v>
      </c>
      <c r="D66" s="12">
        <f t="shared" si="40"/>
        <v>14693.76832</v>
      </c>
      <c r="E66" s="12">
        <f t="shared" si="40"/>
        <v>16059.19878</v>
      </c>
      <c r="F66" s="12">
        <f t="shared" si="40"/>
        <v>16473.19704</v>
      </c>
      <c r="G66" s="12">
        <f t="shared" si="40"/>
        <v>16750.30861</v>
      </c>
      <c r="H66" s="12">
        <f t="shared" si="40"/>
        <v>17167.63887</v>
      </c>
      <c r="I66" s="12">
        <f t="shared" si="40"/>
        <v>17446.96399</v>
      </c>
      <c r="J66" s="12">
        <f t="shared" si="40"/>
        <v>17867.60275</v>
      </c>
      <c r="K66" s="12">
        <f t="shared" si="40"/>
        <v>18149.12556</v>
      </c>
      <c r="L66" s="12">
        <f t="shared" si="40"/>
        <v>18856.75302</v>
      </c>
      <c r="M66" s="12">
        <f t="shared" si="40"/>
        <v>19569.80515</v>
      </c>
      <c r="N66" s="12">
        <f t="shared" si="40"/>
        <v>21448.82357</v>
      </c>
      <c r="O66" s="12">
        <f t="shared" si="40"/>
        <v>23959.62049</v>
      </c>
      <c r="P66" s="12">
        <f t="shared" si="40"/>
        <v>26224.17179</v>
      </c>
      <c r="Q66" s="12">
        <f t="shared" si="40"/>
        <v>29312.90756</v>
      </c>
      <c r="R66" s="12">
        <f t="shared" si="40"/>
        <v>30886.09436</v>
      </c>
      <c r="S66" s="12">
        <f t="shared" si="40"/>
        <v>32477.94949</v>
      </c>
      <c r="T66" s="12">
        <f t="shared" si="40"/>
        <v>34088.05723</v>
      </c>
    </row>
    <row r="67" ht="15.75" customHeight="1">
      <c r="A67" s="13">
        <f t="shared" si="36"/>
        <v>35000</v>
      </c>
      <c r="B67" s="12">
        <f t="shared" ref="B67:T67" si="41">-PMT(B$58/12,$B$55,$A67+$B$56,0)*$B$55-$A67</f>
        <v>14001.40135</v>
      </c>
      <c r="C67" s="12">
        <f t="shared" si="41"/>
        <v>15540.18262</v>
      </c>
      <c r="D67" s="12">
        <f t="shared" si="41"/>
        <v>17105.67019</v>
      </c>
      <c r="E67" s="12">
        <f t="shared" si="41"/>
        <v>18697.5402</v>
      </c>
      <c r="F67" s="12">
        <f t="shared" si="41"/>
        <v>19180.19489</v>
      </c>
      <c r="G67" s="12">
        <f t="shared" si="41"/>
        <v>19503.26194</v>
      </c>
      <c r="H67" s="12">
        <f t="shared" si="41"/>
        <v>19989.8012</v>
      </c>
      <c r="I67" s="12">
        <f t="shared" si="41"/>
        <v>20315.4489</v>
      </c>
      <c r="J67" s="12">
        <f t="shared" si="41"/>
        <v>20805.84533</v>
      </c>
      <c r="K67" s="12">
        <f t="shared" si="41"/>
        <v>21134.05518</v>
      </c>
      <c r="L67" s="12">
        <f t="shared" si="41"/>
        <v>21959.03379</v>
      </c>
      <c r="M67" s="12">
        <f t="shared" si="41"/>
        <v>22790.33668</v>
      </c>
      <c r="N67" s="12">
        <f t="shared" si="41"/>
        <v>24980.96678</v>
      </c>
      <c r="O67" s="12">
        <f t="shared" si="41"/>
        <v>27908.14793</v>
      </c>
      <c r="P67" s="12">
        <f t="shared" si="41"/>
        <v>30548.24671</v>
      </c>
      <c r="Q67" s="12">
        <f t="shared" si="41"/>
        <v>34149.21064</v>
      </c>
      <c r="R67" s="12">
        <f t="shared" si="41"/>
        <v>35983.29077</v>
      </c>
      <c r="S67" s="12">
        <f t="shared" si="41"/>
        <v>37839.13515</v>
      </c>
      <c r="T67" s="12">
        <f t="shared" si="41"/>
        <v>39716.25909</v>
      </c>
    </row>
    <row r="68" ht="15.75" customHeight="1">
      <c r="A68" s="13">
        <f t="shared" si="36"/>
        <v>40000</v>
      </c>
      <c r="B68" s="12">
        <f t="shared" ref="B68:T68" si="42">-PMT(B$58/12,$B$55,$A68+$B$56,0)*$B$55-$A68</f>
        <v>15971.72872</v>
      </c>
      <c r="C68" s="12">
        <f t="shared" si="42"/>
        <v>17729.39778</v>
      </c>
      <c r="D68" s="12">
        <f t="shared" si="42"/>
        <v>19517.57207</v>
      </c>
      <c r="E68" s="12">
        <f t="shared" si="42"/>
        <v>21335.88162</v>
      </c>
      <c r="F68" s="12">
        <f t="shared" si="42"/>
        <v>21887.19274</v>
      </c>
      <c r="G68" s="12">
        <f t="shared" si="42"/>
        <v>22256.21527</v>
      </c>
      <c r="H68" s="12">
        <f t="shared" si="42"/>
        <v>22811.96353</v>
      </c>
      <c r="I68" s="12">
        <f t="shared" si="42"/>
        <v>23183.9338</v>
      </c>
      <c r="J68" s="12">
        <f t="shared" si="42"/>
        <v>23744.08791</v>
      </c>
      <c r="K68" s="12">
        <f t="shared" si="42"/>
        <v>24118.98479</v>
      </c>
      <c r="L68" s="12">
        <f t="shared" si="42"/>
        <v>25061.31456</v>
      </c>
      <c r="M68" s="12">
        <f t="shared" si="42"/>
        <v>26010.86822</v>
      </c>
      <c r="N68" s="12">
        <f t="shared" si="42"/>
        <v>28513.10999</v>
      </c>
      <c r="O68" s="12">
        <f t="shared" si="42"/>
        <v>31856.67538</v>
      </c>
      <c r="P68" s="12">
        <f t="shared" si="42"/>
        <v>34872.32164</v>
      </c>
      <c r="Q68" s="12">
        <f t="shared" si="42"/>
        <v>38985.51372</v>
      </c>
      <c r="R68" s="12">
        <f t="shared" si="42"/>
        <v>41080.48718</v>
      </c>
      <c r="S68" s="12">
        <f t="shared" si="42"/>
        <v>43200.3208</v>
      </c>
      <c r="T68" s="12">
        <f t="shared" si="42"/>
        <v>45344.46095</v>
      </c>
    </row>
    <row r="69" ht="15.75" customHeight="1">
      <c r="A69" s="13">
        <f t="shared" si="36"/>
        <v>45000</v>
      </c>
      <c r="B69" s="12">
        <f t="shared" ref="B69:T69" si="43">-PMT(B$58/12,$B$55,$A69+$B$56,0)*$B$55-$A69</f>
        <v>17942.05608</v>
      </c>
      <c r="C69" s="12">
        <f t="shared" si="43"/>
        <v>19918.61295</v>
      </c>
      <c r="D69" s="12">
        <f t="shared" si="43"/>
        <v>21929.47395</v>
      </c>
      <c r="E69" s="12">
        <f t="shared" si="43"/>
        <v>23974.22304</v>
      </c>
      <c r="F69" s="12">
        <f t="shared" si="43"/>
        <v>24594.19059</v>
      </c>
      <c r="G69" s="12">
        <f t="shared" si="43"/>
        <v>25009.16861</v>
      </c>
      <c r="H69" s="12">
        <f t="shared" si="43"/>
        <v>25634.12587</v>
      </c>
      <c r="I69" s="12">
        <f t="shared" si="43"/>
        <v>26052.41871</v>
      </c>
      <c r="J69" s="12">
        <f t="shared" si="43"/>
        <v>26682.33048</v>
      </c>
      <c r="K69" s="12">
        <f t="shared" si="43"/>
        <v>27103.9144</v>
      </c>
      <c r="L69" s="12">
        <f t="shared" si="43"/>
        <v>28163.59532</v>
      </c>
      <c r="M69" s="12">
        <f t="shared" si="43"/>
        <v>29231.39975</v>
      </c>
      <c r="N69" s="12">
        <f t="shared" si="43"/>
        <v>32045.2532</v>
      </c>
      <c r="O69" s="12">
        <f t="shared" si="43"/>
        <v>35805.20282</v>
      </c>
      <c r="P69" s="12">
        <f t="shared" si="43"/>
        <v>39196.39656</v>
      </c>
      <c r="Q69" s="12">
        <f t="shared" si="43"/>
        <v>43821.8168</v>
      </c>
      <c r="R69" s="12">
        <f t="shared" si="43"/>
        <v>46177.68359</v>
      </c>
      <c r="S69" s="12">
        <f t="shared" si="43"/>
        <v>48561.50646</v>
      </c>
      <c r="T69" s="12">
        <f t="shared" si="43"/>
        <v>50972.66282</v>
      </c>
    </row>
    <row r="70" ht="15.75" customHeight="1">
      <c r="A70" s="13">
        <f t="shared" si="36"/>
        <v>50000</v>
      </c>
      <c r="B70" s="12">
        <f t="shared" ref="B70:M70" si="44">-PMT(B$58/12,$B$55,$A70+$B$56,0)*$B$55-$A70</f>
        <v>19912.38344</v>
      </c>
      <c r="C70" s="12">
        <f t="shared" si="44"/>
        <v>22107.82811</v>
      </c>
      <c r="D70" s="12">
        <f t="shared" si="44"/>
        <v>24341.37582</v>
      </c>
      <c r="E70" s="12">
        <f t="shared" si="44"/>
        <v>26612.56447</v>
      </c>
      <c r="F70" s="12">
        <f t="shared" si="44"/>
        <v>27301.18844</v>
      </c>
      <c r="G70" s="12">
        <f t="shared" si="44"/>
        <v>27762.12194</v>
      </c>
      <c r="H70" s="12">
        <f t="shared" si="44"/>
        <v>28456.2882</v>
      </c>
      <c r="I70" s="12">
        <f t="shared" si="44"/>
        <v>28920.90362</v>
      </c>
      <c r="J70" s="12">
        <f t="shared" si="44"/>
        <v>29620.57306</v>
      </c>
      <c r="K70" s="12">
        <f t="shared" si="44"/>
        <v>30088.84401</v>
      </c>
      <c r="L70" s="12">
        <f t="shared" si="44"/>
        <v>31265.87609</v>
      </c>
      <c r="M70" s="12">
        <f t="shared" si="44"/>
        <v>32451.93129</v>
      </c>
      <c r="N70" s="12"/>
      <c r="O70" s="12"/>
      <c r="P70" s="12"/>
      <c r="Q70" s="12"/>
      <c r="R70" s="12"/>
      <c r="S70" s="12"/>
      <c r="T70" s="12"/>
    </row>
    <row r="71" ht="15.75" customHeight="1">
      <c r="A71" s="13">
        <f t="shared" si="36"/>
        <v>55000</v>
      </c>
      <c r="B71" s="12">
        <f t="shared" ref="B71:M71" si="45">-PMT(B$58/12,$B$55,$A71+$B$56,0)*$B$55-$A71</f>
        <v>21882.7108</v>
      </c>
      <c r="C71" s="12">
        <f t="shared" si="45"/>
        <v>24297.04328</v>
      </c>
      <c r="D71" s="12">
        <f t="shared" si="45"/>
        <v>26753.2777</v>
      </c>
      <c r="E71" s="12">
        <f t="shared" si="45"/>
        <v>29250.90589</v>
      </c>
      <c r="F71" s="12">
        <f t="shared" si="45"/>
        <v>30008.18629</v>
      </c>
      <c r="G71" s="12">
        <f t="shared" si="45"/>
        <v>30515.07528</v>
      </c>
      <c r="H71" s="12">
        <f t="shared" si="45"/>
        <v>31278.45053</v>
      </c>
      <c r="I71" s="12">
        <f t="shared" si="45"/>
        <v>31789.38852</v>
      </c>
      <c r="J71" s="12">
        <f t="shared" si="45"/>
        <v>32558.81564</v>
      </c>
      <c r="K71" s="12">
        <f t="shared" si="45"/>
        <v>33073.77363</v>
      </c>
      <c r="L71" s="12">
        <f t="shared" si="45"/>
        <v>34368.15686</v>
      </c>
      <c r="M71" s="12">
        <f t="shared" si="45"/>
        <v>35672.46282</v>
      </c>
      <c r="N71" s="12"/>
      <c r="O71" s="12"/>
      <c r="P71" s="12"/>
      <c r="Q71" s="12"/>
      <c r="R71" s="12"/>
      <c r="S71" s="12"/>
      <c r="T71" s="12"/>
    </row>
    <row r="72" ht="15.75" customHeight="1">
      <c r="A72" s="13">
        <f t="shared" si="36"/>
        <v>60000</v>
      </c>
      <c r="B72" s="12">
        <f t="shared" ref="B72:M72" si="46">-PMT(B$58/12,$B$55,$A72+$B$56,0)*$B$55-$A72</f>
        <v>23853.03816</v>
      </c>
      <c r="C72" s="12">
        <f t="shared" si="46"/>
        <v>26486.25844</v>
      </c>
      <c r="D72" s="12">
        <f t="shared" si="46"/>
        <v>29165.17958</v>
      </c>
      <c r="E72" s="12">
        <f t="shared" si="46"/>
        <v>31889.24731</v>
      </c>
      <c r="F72" s="12">
        <f t="shared" si="46"/>
        <v>32715.18414</v>
      </c>
      <c r="G72" s="12">
        <f t="shared" si="46"/>
        <v>33268.02861</v>
      </c>
      <c r="H72" s="12">
        <f t="shared" si="46"/>
        <v>34100.61286</v>
      </c>
      <c r="I72" s="12">
        <f t="shared" si="46"/>
        <v>34657.87343</v>
      </c>
      <c r="J72" s="12">
        <f t="shared" si="46"/>
        <v>35497.05822</v>
      </c>
      <c r="K72" s="12">
        <f t="shared" si="46"/>
        <v>36058.70324</v>
      </c>
      <c r="L72" s="12">
        <f t="shared" si="46"/>
        <v>37470.43762</v>
      </c>
      <c r="M72" s="12">
        <f t="shared" si="46"/>
        <v>38892.99435</v>
      </c>
      <c r="N72" s="12"/>
      <c r="O72" s="12"/>
      <c r="P72" s="12"/>
      <c r="Q72" s="12"/>
      <c r="R72" s="12"/>
      <c r="S72" s="12"/>
      <c r="T72" s="12"/>
    </row>
    <row r="73" ht="15.75" customHeight="1">
      <c r="A73" s="13">
        <f t="shared" si="36"/>
        <v>65000</v>
      </c>
      <c r="B73" s="12">
        <f t="shared" ref="B73:M73" si="47">-PMT(B$58/12,$B$55,$A73+$B$56,0)*$B$55-$A73</f>
        <v>25823.36553</v>
      </c>
      <c r="C73" s="12">
        <f t="shared" si="47"/>
        <v>28675.47361</v>
      </c>
      <c r="D73" s="12">
        <f t="shared" si="47"/>
        <v>31577.08145</v>
      </c>
      <c r="E73" s="12">
        <f t="shared" si="47"/>
        <v>34527.58873</v>
      </c>
      <c r="F73" s="12">
        <f t="shared" si="47"/>
        <v>35422.18199</v>
      </c>
      <c r="G73" s="12">
        <f t="shared" si="47"/>
        <v>36020.98195</v>
      </c>
      <c r="H73" s="12">
        <f t="shared" si="47"/>
        <v>36922.7752</v>
      </c>
      <c r="I73" s="12">
        <f t="shared" si="47"/>
        <v>37526.35834</v>
      </c>
      <c r="J73" s="12">
        <f t="shared" si="47"/>
        <v>38435.3008</v>
      </c>
      <c r="K73" s="12">
        <f t="shared" si="47"/>
        <v>39043.63285</v>
      </c>
      <c r="L73" s="12">
        <f t="shared" si="47"/>
        <v>40572.71839</v>
      </c>
      <c r="M73" s="12">
        <f t="shared" si="47"/>
        <v>42113.52589</v>
      </c>
      <c r="N73" s="12"/>
      <c r="O73" s="12"/>
      <c r="P73" s="12"/>
      <c r="Q73" s="12"/>
      <c r="R73" s="12"/>
      <c r="S73" s="12"/>
      <c r="T73" s="12"/>
    </row>
    <row r="74" ht="15.75" customHeight="1">
      <c r="A74" s="13">
        <f t="shared" si="36"/>
        <v>70000</v>
      </c>
      <c r="B74" s="12">
        <f t="shared" ref="B74:K74" si="48">-PMT(B$58/12,$B$55,$A74+$B$56,0)*$B$55-$A74</f>
        <v>27793.69289</v>
      </c>
      <c r="C74" s="12">
        <f t="shared" si="48"/>
        <v>30864.68878</v>
      </c>
      <c r="D74" s="12">
        <f t="shared" si="48"/>
        <v>33988.98333</v>
      </c>
      <c r="E74" s="12">
        <f t="shared" si="48"/>
        <v>37165.93016</v>
      </c>
      <c r="F74" s="12">
        <f t="shared" si="48"/>
        <v>38129.17984</v>
      </c>
      <c r="G74" s="12">
        <f t="shared" si="48"/>
        <v>38773.93528</v>
      </c>
      <c r="H74" s="12">
        <f t="shared" si="48"/>
        <v>39744.93753</v>
      </c>
      <c r="I74" s="12">
        <f t="shared" si="48"/>
        <v>40394.84324</v>
      </c>
      <c r="J74" s="12">
        <f t="shared" si="48"/>
        <v>41373.54338</v>
      </c>
      <c r="K74" s="12">
        <f t="shared" si="48"/>
        <v>42028.56246</v>
      </c>
      <c r="L74" s="12"/>
      <c r="M74" s="12"/>
      <c r="N74" s="12"/>
      <c r="O74" s="12"/>
      <c r="P74" s="12"/>
      <c r="Q74" s="12"/>
      <c r="R74" s="12"/>
      <c r="S74" s="12"/>
      <c r="T74" s="12"/>
    </row>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rintOptions gridLines="1" horizontalCentered="1"/>
  <pageMargins bottom="0.75" footer="0.0" header="0.0" left="0.7" right="0.7" top="0.75"/>
  <pageSetup fitToHeight="0" paperSize="9"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2.38"/>
    <col customWidth="1" min="2" max="9" width="14.38"/>
    <col customWidth="1" min="10" max="10" width="13.38"/>
    <col customWidth="1" min="11" max="20" width="14.38"/>
  </cols>
  <sheetData>
    <row r="1" ht="15.75" customHeight="1">
      <c r="A1" s="1"/>
      <c r="B1" s="1"/>
      <c r="C1" s="1"/>
      <c r="D1" s="1"/>
      <c r="E1" s="1"/>
      <c r="F1" s="1"/>
      <c r="G1" s="1"/>
      <c r="H1" s="1"/>
      <c r="I1" s="1"/>
      <c r="J1" s="1"/>
      <c r="K1" s="1"/>
      <c r="L1" s="1"/>
      <c r="M1" s="1"/>
      <c r="N1" s="1"/>
      <c r="O1" s="1"/>
      <c r="P1" s="1"/>
      <c r="Q1" s="1"/>
      <c r="R1" s="1"/>
      <c r="S1" s="1"/>
      <c r="T1" s="1"/>
    </row>
    <row r="2" ht="34.5" customHeight="1">
      <c r="A2" s="2"/>
      <c r="B2" s="1"/>
      <c r="C2" s="1"/>
      <c r="D2" s="1"/>
      <c r="E2" s="1"/>
      <c r="F2" s="1"/>
      <c r="G2" s="1"/>
      <c r="H2" s="1"/>
      <c r="I2" s="1"/>
      <c r="J2" s="1"/>
      <c r="K2" s="1"/>
      <c r="L2" s="1"/>
      <c r="M2" s="1"/>
      <c r="N2" s="1"/>
      <c r="O2" s="1"/>
      <c r="P2" s="1"/>
      <c r="Q2" s="1"/>
      <c r="R2" s="1"/>
      <c r="S2" s="1"/>
      <c r="T2" s="1"/>
    </row>
    <row r="3" ht="15.75" customHeight="1">
      <c r="A3" s="1"/>
      <c r="B3" s="1"/>
      <c r="C3" s="1"/>
      <c r="D3" s="1"/>
      <c r="E3" s="1"/>
      <c r="F3" s="1"/>
      <c r="G3" s="1"/>
      <c r="H3" s="1"/>
      <c r="I3" s="1"/>
      <c r="J3" s="1"/>
      <c r="K3" s="1"/>
      <c r="L3" s="1"/>
      <c r="M3" s="1"/>
      <c r="N3" s="1"/>
      <c r="O3" s="1"/>
      <c r="P3" s="1"/>
      <c r="Q3" s="1"/>
      <c r="R3" s="1"/>
      <c r="S3" s="1"/>
      <c r="T3" s="1"/>
    </row>
    <row r="4" ht="15.75" customHeight="1">
      <c r="A4" s="15" t="str">
        <f>'Total Cost of Borrowing - NZ'!A4</f>
        <v>Effective from — 14 Nov 2023</v>
      </c>
      <c r="B4" s="1"/>
      <c r="C4" s="1"/>
      <c r="D4" s="1"/>
      <c r="E4" s="1"/>
      <c r="F4" s="1"/>
      <c r="G4" s="1"/>
      <c r="H4" s="1"/>
      <c r="I4" s="1"/>
      <c r="J4" s="1"/>
      <c r="K4" s="1"/>
      <c r="L4" s="1"/>
      <c r="M4" s="1"/>
      <c r="N4" s="1"/>
      <c r="O4" s="1"/>
      <c r="P4" s="1"/>
      <c r="Q4" s="1"/>
      <c r="R4" s="1"/>
      <c r="S4" s="1"/>
      <c r="T4" s="1"/>
    </row>
    <row r="5" ht="15.75" customHeight="1">
      <c r="A5" s="1"/>
      <c r="B5" s="1"/>
      <c r="C5" s="1"/>
      <c r="D5" s="1"/>
      <c r="E5" s="1"/>
      <c r="F5" s="1"/>
      <c r="G5" s="1"/>
      <c r="H5" s="1"/>
      <c r="I5" s="1"/>
      <c r="J5" s="1"/>
      <c r="K5" s="1"/>
      <c r="L5" s="1"/>
      <c r="M5" s="1"/>
      <c r="N5" s="1"/>
      <c r="O5" s="1"/>
      <c r="P5" s="1"/>
      <c r="Q5" s="1"/>
      <c r="R5" s="1"/>
      <c r="S5" s="1"/>
      <c r="T5" s="1"/>
    </row>
    <row r="6" ht="15.75" customHeight="1">
      <c r="A6" s="4" t="s">
        <v>9</v>
      </c>
      <c r="B6" s="5"/>
      <c r="C6" s="5"/>
      <c r="D6" s="5"/>
      <c r="E6" s="5"/>
      <c r="F6" s="5"/>
      <c r="G6" s="5"/>
      <c r="H6" s="5"/>
      <c r="I6" s="5"/>
      <c r="J6" s="5"/>
      <c r="K6" s="5"/>
      <c r="L6" s="5"/>
      <c r="M6" s="5"/>
      <c r="N6" s="5"/>
      <c r="O6" s="5"/>
      <c r="P6" s="5"/>
      <c r="Q6" s="5"/>
      <c r="R6" s="5"/>
      <c r="S6" s="5"/>
      <c r="T6" s="5"/>
    </row>
    <row r="7" ht="15.75" customHeight="1">
      <c r="A7" s="5"/>
      <c r="B7" s="5"/>
      <c r="C7" s="5"/>
      <c r="D7" s="5"/>
      <c r="E7" s="5"/>
      <c r="F7" s="5"/>
      <c r="G7" s="5"/>
      <c r="H7" s="5"/>
      <c r="I7" s="5"/>
      <c r="J7" s="5"/>
      <c r="K7" s="5"/>
      <c r="L7" s="5"/>
      <c r="M7" s="5"/>
      <c r="N7" s="5"/>
      <c r="O7" s="5"/>
      <c r="P7" s="5"/>
      <c r="Q7" s="5"/>
      <c r="R7" s="5"/>
      <c r="S7" s="5"/>
      <c r="T7" s="5"/>
    </row>
    <row r="8" ht="15.75" customHeight="1">
      <c r="A8" s="5" t="s">
        <v>10</v>
      </c>
      <c r="B8" s="5"/>
      <c r="C8" s="5"/>
      <c r="D8" s="5"/>
      <c r="E8" s="5"/>
      <c r="F8" s="5"/>
      <c r="G8" s="5"/>
      <c r="H8" s="5"/>
      <c r="I8" s="5"/>
      <c r="J8" s="5"/>
      <c r="K8" s="5"/>
      <c r="L8" s="5"/>
      <c r="M8" s="5"/>
      <c r="N8" s="5"/>
      <c r="O8" s="5"/>
      <c r="P8" s="5"/>
      <c r="Q8" s="5"/>
      <c r="R8" s="5"/>
      <c r="S8" s="5"/>
      <c r="T8" s="5"/>
    </row>
    <row r="9" ht="15.75" customHeight="1">
      <c r="A9" s="5" t="s">
        <v>3</v>
      </c>
      <c r="B9" s="5"/>
      <c r="C9" s="5"/>
      <c r="D9" s="5"/>
      <c r="E9" s="5"/>
      <c r="F9" s="5"/>
      <c r="G9" s="5"/>
      <c r="H9" s="5"/>
      <c r="I9" s="5"/>
      <c r="J9" s="5"/>
      <c r="K9" s="5"/>
      <c r="L9" s="5"/>
      <c r="M9" s="5"/>
      <c r="N9" s="5"/>
      <c r="O9" s="5"/>
      <c r="P9" s="5"/>
      <c r="Q9" s="5"/>
      <c r="R9" s="5"/>
      <c r="S9" s="5"/>
      <c r="T9" s="5"/>
    </row>
    <row r="10" ht="15.75" customHeight="1">
      <c r="A10" s="5" t="s">
        <v>4</v>
      </c>
      <c r="B10" s="5"/>
      <c r="C10" s="5"/>
      <c r="D10" s="5"/>
      <c r="E10" s="5"/>
      <c r="F10" s="5"/>
      <c r="G10" s="5"/>
      <c r="H10" s="5"/>
      <c r="I10" s="5"/>
      <c r="J10" s="5"/>
      <c r="K10" s="5"/>
      <c r="L10" s="5"/>
      <c r="M10" s="5"/>
      <c r="N10" s="5"/>
      <c r="O10" s="5"/>
      <c r="P10" s="5"/>
      <c r="Q10" s="5"/>
      <c r="R10" s="5"/>
      <c r="S10" s="5"/>
      <c r="T10" s="5"/>
    </row>
    <row r="11" ht="15.75" customHeight="1">
      <c r="A11" s="5"/>
      <c r="B11" s="5"/>
      <c r="C11" s="5"/>
      <c r="D11" s="5"/>
      <c r="E11" s="5"/>
      <c r="F11" s="5"/>
      <c r="G11" s="5"/>
      <c r="H11" s="5"/>
      <c r="I11" s="5"/>
      <c r="J11" s="5"/>
      <c r="K11" s="5"/>
      <c r="L11" s="5"/>
      <c r="M11" s="5"/>
      <c r="N11" s="5"/>
      <c r="O11" s="5"/>
      <c r="P11" s="5"/>
      <c r="Q11" s="5"/>
      <c r="R11" s="5"/>
      <c r="S11" s="5"/>
      <c r="T11" s="5"/>
    </row>
    <row r="12" ht="15.75" customHeight="1">
      <c r="A12" s="6" t="s">
        <v>5</v>
      </c>
      <c r="B12" s="7">
        <v>36.0</v>
      </c>
      <c r="C12" s="5"/>
      <c r="D12" s="5"/>
      <c r="E12" s="5"/>
      <c r="F12" s="5"/>
      <c r="G12" s="5"/>
      <c r="H12" s="5"/>
      <c r="I12" s="5"/>
      <c r="J12" s="5"/>
      <c r="K12" s="5"/>
      <c r="L12" s="5"/>
      <c r="M12" s="5"/>
      <c r="N12" s="5"/>
      <c r="O12" s="5"/>
      <c r="P12" s="5"/>
      <c r="Q12" s="5"/>
      <c r="R12" s="5"/>
      <c r="S12" s="5"/>
      <c r="T12" s="5"/>
    </row>
    <row r="13" ht="15.75" customHeight="1">
      <c r="A13" s="8" t="s">
        <v>6</v>
      </c>
      <c r="B13" s="9">
        <v>150.0</v>
      </c>
      <c r="C13" s="5"/>
      <c r="D13" s="5"/>
      <c r="E13" s="5"/>
      <c r="F13" s="5"/>
      <c r="G13" s="5"/>
      <c r="H13" s="5"/>
      <c r="I13" s="5"/>
      <c r="J13" s="5"/>
      <c r="K13" s="5"/>
      <c r="L13" s="5"/>
      <c r="M13" s="5"/>
      <c r="N13" s="5"/>
      <c r="O13" s="5"/>
      <c r="P13" s="5"/>
      <c r="Q13" s="5"/>
      <c r="R13" s="5"/>
      <c r="S13" s="5"/>
      <c r="T13" s="5"/>
    </row>
    <row r="14" ht="15.75" customHeight="1">
      <c r="A14" s="5"/>
      <c r="B14" s="5"/>
      <c r="C14" s="5"/>
      <c r="D14" s="5"/>
      <c r="E14" s="5"/>
      <c r="F14" s="5"/>
      <c r="G14" s="5"/>
      <c r="H14" s="5"/>
      <c r="I14" s="5"/>
      <c r="J14" s="5"/>
      <c r="K14" s="5"/>
      <c r="L14" s="5"/>
      <c r="M14" s="5"/>
      <c r="N14" s="5"/>
      <c r="O14" s="5"/>
      <c r="P14" s="5"/>
      <c r="Q14" s="5"/>
      <c r="R14" s="5"/>
      <c r="S14" s="5"/>
      <c r="T14" s="5"/>
    </row>
    <row r="15" ht="15.75" customHeight="1">
      <c r="A15" s="5" t="s">
        <v>7</v>
      </c>
      <c r="B15" s="16">
        <v>0.0989</v>
      </c>
      <c r="C15" s="17">
        <v>0.0999</v>
      </c>
      <c r="D15" s="17">
        <v>0.1024</v>
      </c>
      <c r="E15" s="17">
        <v>0.1099</v>
      </c>
      <c r="F15" s="17">
        <v>0.1119</v>
      </c>
      <c r="G15" s="17">
        <v>0.1129</v>
      </c>
      <c r="H15" s="17">
        <v>0.1149</v>
      </c>
      <c r="I15" s="17">
        <v>0.1159</v>
      </c>
      <c r="J15" s="17">
        <v>0.1179</v>
      </c>
      <c r="K15" s="17">
        <v>0.1199</v>
      </c>
      <c r="L15" s="17">
        <v>0.1219</v>
      </c>
      <c r="M15" s="17">
        <v>0.1254</v>
      </c>
      <c r="N15" s="10">
        <v>0.1379</v>
      </c>
      <c r="O15" s="10">
        <v>0.1549</v>
      </c>
      <c r="P15" s="10">
        <v>0.1699</v>
      </c>
      <c r="Q15" s="10">
        <v>0.1899</v>
      </c>
      <c r="R15" s="10">
        <v>0.1949</v>
      </c>
      <c r="S15" s="10">
        <v>0.2049</v>
      </c>
      <c r="T15" s="10">
        <v>0.2149</v>
      </c>
    </row>
    <row r="16" ht="15.75" customHeight="1">
      <c r="A16" s="6" t="s">
        <v>8</v>
      </c>
      <c r="B16" s="12"/>
      <c r="C16" s="5"/>
      <c r="D16" s="5"/>
      <c r="E16" s="5"/>
      <c r="F16" s="5"/>
      <c r="G16" s="5"/>
      <c r="H16" s="5"/>
      <c r="I16" s="5"/>
      <c r="J16" s="5"/>
      <c r="K16" s="5"/>
      <c r="L16" s="5"/>
      <c r="M16" s="5"/>
      <c r="N16" s="5"/>
      <c r="O16" s="5"/>
      <c r="P16" s="5"/>
      <c r="Q16" s="5"/>
      <c r="R16" s="5"/>
      <c r="S16" s="5"/>
      <c r="T16" s="5"/>
    </row>
    <row r="17" ht="15.75" customHeight="1">
      <c r="A17" s="13">
        <v>2000.0</v>
      </c>
      <c r="B17" s="12">
        <f t="shared" ref="B17:T17" si="1">-PMT(B$15/12,$B$12,$A17+$B$13,0)*$B$12-$A17</f>
        <v>493.4849232</v>
      </c>
      <c r="C17" s="12">
        <f t="shared" si="1"/>
        <v>497.116916</v>
      </c>
      <c r="D17" s="12">
        <f t="shared" si="1"/>
        <v>506.2106969</v>
      </c>
      <c r="E17" s="12">
        <f t="shared" si="1"/>
        <v>533.6101825</v>
      </c>
      <c r="F17" s="12">
        <f t="shared" si="1"/>
        <v>540.9466041</v>
      </c>
      <c r="G17" s="12">
        <f t="shared" si="1"/>
        <v>544.6195295</v>
      </c>
      <c r="H17" s="12">
        <f t="shared" si="1"/>
        <v>551.9748044</v>
      </c>
      <c r="I17" s="12">
        <f t="shared" si="1"/>
        <v>555.6571519</v>
      </c>
      <c r="J17" s="12">
        <f t="shared" si="1"/>
        <v>563.0312616</v>
      </c>
      <c r="K17" s="12">
        <f t="shared" si="1"/>
        <v>570.4179175</v>
      </c>
      <c r="L17" s="12">
        <f t="shared" si="1"/>
        <v>577.8171113</v>
      </c>
      <c r="M17" s="12">
        <f t="shared" si="1"/>
        <v>590.795844</v>
      </c>
      <c r="N17" s="12">
        <f t="shared" si="1"/>
        <v>637.4609905</v>
      </c>
      <c r="O17" s="12">
        <f t="shared" si="1"/>
        <v>701.7061467</v>
      </c>
      <c r="P17" s="12">
        <f t="shared" si="1"/>
        <v>759.1359185</v>
      </c>
      <c r="Q17" s="12">
        <f t="shared" si="1"/>
        <v>836.7846331</v>
      </c>
      <c r="R17" s="12">
        <f t="shared" si="1"/>
        <v>856.3877902</v>
      </c>
      <c r="S17" s="12">
        <f t="shared" si="1"/>
        <v>895.8220655</v>
      </c>
      <c r="T17" s="12">
        <f t="shared" si="1"/>
        <v>935.5590917</v>
      </c>
    </row>
    <row r="18" ht="15.75" customHeight="1">
      <c r="A18" s="13">
        <v>5000.0</v>
      </c>
      <c r="B18" s="12">
        <f t="shared" ref="B18:T18" si="2">-PMT(B$15/12,$B$12,$A18+$B$13,0)*$B$12-$A18</f>
        <v>972.7662113</v>
      </c>
      <c r="C18" s="12">
        <f t="shared" si="2"/>
        <v>981.4661011</v>
      </c>
      <c r="D18" s="12">
        <f t="shared" si="2"/>
        <v>1003.248879</v>
      </c>
      <c r="E18" s="12">
        <f t="shared" si="2"/>
        <v>1068.880204</v>
      </c>
      <c r="F18" s="12">
        <f t="shared" si="2"/>
        <v>1086.453494</v>
      </c>
      <c r="G18" s="12">
        <f t="shared" si="2"/>
        <v>1095.251431</v>
      </c>
      <c r="H18" s="12">
        <f t="shared" si="2"/>
        <v>1112.86988</v>
      </c>
      <c r="I18" s="12">
        <f t="shared" si="2"/>
        <v>1121.690387</v>
      </c>
      <c r="J18" s="12">
        <f t="shared" si="2"/>
        <v>1139.353952</v>
      </c>
      <c r="K18" s="12">
        <f t="shared" si="2"/>
        <v>1157.04757</v>
      </c>
      <c r="L18" s="12">
        <f t="shared" si="2"/>
        <v>1174.77122</v>
      </c>
      <c r="M18" s="12">
        <f t="shared" si="2"/>
        <v>1205.859812</v>
      </c>
      <c r="N18" s="12">
        <f t="shared" si="2"/>
        <v>1317.639117</v>
      </c>
      <c r="O18" s="12">
        <f t="shared" si="2"/>
        <v>1471.528677</v>
      </c>
      <c r="P18" s="12">
        <f t="shared" si="2"/>
        <v>1609.093014</v>
      </c>
      <c r="Q18" s="12">
        <f t="shared" si="2"/>
        <v>1795.088772</v>
      </c>
      <c r="R18" s="12">
        <f t="shared" si="2"/>
        <v>1842.045172</v>
      </c>
      <c r="S18" s="12">
        <f t="shared" si="2"/>
        <v>1936.504017</v>
      </c>
      <c r="T18" s="12">
        <f t="shared" si="2"/>
        <v>2031.688057</v>
      </c>
    </row>
    <row r="19" ht="15.75" customHeight="1">
      <c r="A19" s="13">
        <f t="shared" ref="A19:A31" si="4">A18+5000</f>
        <v>10000</v>
      </c>
      <c r="B19" s="12">
        <f t="shared" ref="B19:T19" si="3">-PMT(B$15/12,$B$12,$A19+$B$13,0)*$B$12-$A19</f>
        <v>1771.568358</v>
      </c>
      <c r="C19" s="12">
        <f t="shared" si="3"/>
        <v>1788.714743</v>
      </c>
      <c r="D19" s="12">
        <f t="shared" si="3"/>
        <v>1831.645848</v>
      </c>
      <c r="E19" s="12">
        <f t="shared" si="3"/>
        <v>1960.996908</v>
      </c>
      <c r="F19" s="12">
        <f t="shared" si="3"/>
        <v>1995.631643</v>
      </c>
      <c r="G19" s="12">
        <f t="shared" si="3"/>
        <v>2012.971267</v>
      </c>
      <c r="H19" s="12">
        <f t="shared" si="3"/>
        <v>2047.695007</v>
      </c>
      <c r="I19" s="12">
        <f t="shared" si="3"/>
        <v>2065.079112</v>
      </c>
      <c r="J19" s="12">
        <f t="shared" si="3"/>
        <v>2099.89177</v>
      </c>
      <c r="K19" s="12">
        <f t="shared" si="3"/>
        <v>2134.763657</v>
      </c>
      <c r="L19" s="12">
        <f t="shared" si="3"/>
        <v>2169.694735</v>
      </c>
      <c r="M19" s="12">
        <f t="shared" si="3"/>
        <v>2230.966426</v>
      </c>
      <c r="N19" s="12">
        <f t="shared" si="3"/>
        <v>2451.269327</v>
      </c>
      <c r="O19" s="12">
        <f t="shared" si="3"/>
        <v>2754.566228</v>
      </c>
      <c r="P19" s="12">
        <f t="shared" si="3"/>
        <v>3025.688173</v>
      </c>
      <c r="Q19" s="12">
        <f t="shared" si="3"/>
        <v>3392.262338</v>
      </c>
      <c r="R19" s="12">
        <f t="shared" si="3"/>
        <v>3484.807475</v>
      </c>
      <c r="S19" s="12">
        <f t="shared" si="3"/>
        <v>3670.973937</v>
      </c>
      <c r="T19" s="12">
        <f t="shared" si="3"/>
        <v>3858.569665</v>
      </c>
    </row>
    <row r="20" ht="15.75" customHeight="1">
      <c r="A20" s="13">
        <f t="shared" si="4"/>
        <v>15000</v>
      </c>
      <c r="B20" s="12">
        <f t="shared" ref="B20:T20" si="5">-PMT(B$15/12,$B$12,$A20+$B$13,0)*$B$12-$A20</f>
        <v>2570.370505</v>
      </c>
      <c r="C20" s="12">
        <f t="shared" si="5"/>
        <v>2595.963385</v>
      </c>
      <c r="D20" s="12">
        <f t="shared" si="5"/>
        <v>2660.042818</v>
      </c>
      <c r="E20" s="12">
        <f t="shared" si="5"/>
        <v>2853.113611</v>
      </c>
      <c r="F20" s="12">
        <f t="shared" si="5"/>
        <v>2904.809792</v>
      </c>
      <c r="G20" s="12">
        <f t="shared" si="5"/>
        <v>2930.691103</v>
      </c>
      <c r="H20" s="12">
        <f t="shared" si="5"/>
        <v>2982.520133</v>
      </c>
      <c r="I20" s="12">
        <f t="shared" si="5"/>
        <v>3008.467838</v>
      </c>
      <c r="J20" s="12">
        <f t="shared" si="5"/>
        <v>3060.429588</v>
      </c>
      <c r="K20" s="12">
        <f t="shared" si="5"/>
        <v>3112.479744</v>
      </c>
      <c r="L20" s="12">
        <f t="shared" si="5"/>
        <v>3164.618249</v>
      </c>
      <c r="M20" s="12">
        <f t="shared" si="5"/>
        <v>3256.07304</v>
      </c>
      <c r="N20" s="12">
        <f t="shared" si="5"/>
        <v>3584.899538</v>
      </c>
      <c r="O20" s="12">
        <f t="shared" si="5"/>
        <v>4037.603778</v>
      </c>
      <c r="P20" s="12">
        <f t="shared" si="5"/>
        <v>4442.283333</v>
      </c>
      <c r="Q20" s="12">
        <f t="shared" si="5"/>
        <v>4989.435903</v>
      </c>
      <c r="R20" s="12">
        <f t="shared" si="5"/>
        <v>5127.569778</v>
      </c>
      <c r="S20" s="12">
        <f t="shared" si="5"/>
        <v>5405.443857</v>
      </c>
      <c r="T20" s="12">
        <f t="shared" si="5"/>
        <v>5685.451274</v>
      </c>
    </row>
    <row r="21" ht="15.75" customHeight="1">
      <c r="A21" s="13">
        <f t="shared" si="4"/>
        <v>20000</v>
      </c>
      <c r="B21" s="12">
        <f t="shared" ref="B21:T21" si="6">-PMT(B$15/12,$B$12,$A21+$B$13,0)*$B$12-$A21</f>
        <v>3369.172652</v>
      </c>
      <c r="C21" s="12">
        <f t="shared" si="6"/>
        <v>3403.212027</v>
      </c>
      <c r="D21" s="12">
        <f t="shared" si="6"/>
        <v>3488.439787</v>
      </c>
      <c r="E21" s="12">
        <f t="shared" si="6"/>
        <v>3745.230315</v>
      </c>
      <c r="F21" s="12">
        <f t="shared" si="6"/>
        <v>3813.987941</v>
      </c>
      <c r="G21" s="12">
        <f t="shared" si="6"/>
        <v>3848.41094</v>
      </c>
      <c r="H21" s="12">
        <f t="shared" si="6"/>
        <v>3917.34526</v>
      </c>
      <c r="I21" s="12">
        <f t="shared" si="6"/>
        <v>3951.856563</v>
      </c>
      <c r="J21" s="12">
        <f t="shared" si="6"/>
        <v>4020.967405</v>
      </c>
      <c r="K21" s="12">
        <f t="shared" si="6"/>
        <v>4090.195832</v>
      </c>
      <c r="L21" s="12">
        <f t="shared" si="6"/>
        <v>4159.541764</v>
      </c>
      <c r="M21" s="12">
        <f t="shared" si="6"/>
        <v>4281.179654</v>
      </c>
      <c r="N21" s="12">
        <f t="shared" si="6"/>
        <v>4718.529748</v>
      </c>
      <c r="O21" s="12">
        <f t="shared" si="6"/>
        <v>5320.641329</v>
      </c>
      <c r="P21" s="12">
        <f t="shared" si="6"/>
        <v>5858.878492</v>
      </c>
      <c r="Q21" s="12">
        <f t="shared" si="6"/>
        <v>6586.609468</v>
      </c>
      <c r="R21" s="12">
        <f t="shared" si="6"/>
        <v>6770.33208</v>
      </c>
      <c r="S21" s="12">
        <f t="shared" si="6"/>
        <v>7139.913776</v>
      </c>
      <c r="T21" s="12">
        <f t="shared" si="6"/>
        <v>7512.332882</v>
      </c>
    </row>
    <row r="22" ht="15.75" customHeight="1">
      <c r="A22" s="13">
        <f t="shared" si="4"/>
        <v>25000</v>
      </c>
      <c r="B22" s="12">
        <f t="shared" ref="B22:T22" si="7">-PMT(B$15/12,$B$12,$A22+$B$13,0)*$B$12-$A22</f>
        <v>4167.974799</v>
      </c>
      <c r="C22" s="12">
        <f t="shared" si="7"/>
        <v>4210.460669</v>
      </c>
      <c r="D22" s="12">
        <f t="shared" si="7"/>
        <v>4316.836757</v>
      </c>
      <c r="E22" s="12">
        <f t="shared" si="7"/>
        <v>4637.347018</v>
      </c>
      <c r="F22" s="12">
        <f t="shared" si="7"/>
        <v>4723.16609</v>
      </c>
      <c r="G22" s="12">
        <f t="shared" si="7"/>
        <v>4766.130776</v>
      </c>
      <c r="H22" s="12">
        <f t="shared" si="7"/>
        <v>4852.170387</v>
      </c>
      <c r="I22" s="12">
        <f t="shared" si="7"/>
        <v>4895.245288</v>
      </c>
      <c r="J22" s="12">
        <f t="shared" si="7"/>
        <v>4981.505223</v>
      </c>
      <c r="K22" s="12">
        <f t="shared" si="7"/>
        <v>5067.911919</v>
      </c>
      <c r="L22" s="12">
        <f t="shared" si="7"/>
        <v>5154.465278</v>
      </c>
      <c r="M22" s="12">
        <f t="shared" si="7"/>
        <v>5306.286268</v>
      </c>
      <c r="N22" s="12">
        <f t="shared" si="7"/>
        <v>5852.159958</v>
      </c>
      <c r="O22" s="12">
        <f t="shared" si="7"/>
        <v>6603.678879</v>
      </c>
      <c r="P22" s="12">
        <f t="shared" si="7"/>
        <v>7275.473651</v>
      </c>
      <c r="Q22" s="12">
        <f t="shared" si="7"/>
        <v>8183.783033</v>
      </c>
      <c r="R22" s="12">
        <f t="shared" si="7"/>
        <v>8413.094383</v>
      </c>
      <c r="S22" s="12">
        <f t="shared" si="7"/>
        <v>8874.383696</v>
      </c>
      <c r="T22" s="12">
        <f t="shared" si="7"/>
        <v>9339.214491</v>
      </c>
    </row>
    <row r="23" ht="15.75" customHeight="1">
      <c r="A23" s="13">
        <f t="shared" si="4"/>
        <v>30000</v>
      </c>
      <c r="B23" s="12">
        <f t="shared" ref="B23:T23" si="8">-PMT(B$15/12,$B$12,$A23+$B$13,0)*$B$12-$A23</f>
        <v>4966.776946</v>
      </c>
      <c r="C23" s="12">
        <f t="shared" si="8"/>
        <v>5017.70931</v>
      </c>
      <c r="D23" s="12">
        <f t="shared" si="8"/>
        <v>5145.233727</v>
      </c>
      <c r="E23" s="12">
        <f t="shared" si="8"/>
        <v>5529.463721</v>
      </c>
      <c r="F23" s="12">
        <f t="shared" si="8"/>
        <v>5632.344239</v>
      </c>
      <c r="G23" s="12">
        <f t="shared" si="8"/>
        <v>5683.850612</v>
      </c>
      <c r="H23" s="12">
        <f t="shared" si="8"/>
        <v>5786.995513</v>
      </c>
      <c r="I23" s="12">
        <f t="shared" si="8"/>
        <v>5838.634013</v>
      </c>
      <c r="J23" s="12">
        <f t="shared" si="8"/>
        <v>5942.043041</v>
      </c>
      <c r="K23" s="12">
        <f t="shared" si="8"/>
        <v>6045.628006</v>
      </c>
      <c r="L23" s="12">
        <f t="shared" si="8"/>
        <v>6149.388793</v>
      </c>
      <c r="M23" s="12">
        <f t="shared" si="8"/>
        <v>6331.392882</v>
      </c>
      <c r="N23" s="12">
        <f t="shared" si="8"/>
        <v>6985.790169</v>
      </c>
      <c r="O23" s="12">
        <f t="shared" si="8"/>
        <v>7886.71643</v>
      </c>
      <c r="P23" s="12">
        <f t="shared" si="8"/>
        <v>8692.068811</v>
      </c>
      <c r="Q23" s="12">
        <f t="shared" si="8"/>
        <v>9780.956599</v>
      </c>
      <c r="R23" s="12">
        <f t="shared" si="8"/>
        <v>10055.85669</v>
      </c>
      <c r="S23" s="12">
        <f t="shared" si="8"/>
        <v>10608.85362</v>
      </c>
      <c r="T23" s="12">
        <f t="shared" si="8"/>
        <v>11166.0961</v>
      </c>
    </row>
    <row r="24" ht="15.75" customHeight="1">
      <c r="A24" s="13">
        <f t="shared" si="4"/>
        <v>35000</v>
      </c>
      <c r="B24" s="12">
        <f t="shared" ref="B24:T24" si="9">-PMT(B$15/12,$B$12,$A24+$B$13,0)*$B$12-$A24</f>
        <v>5765.579093</v>
      </c>
      <c r="C24" s="12">
        <f t="shared" si="9"/>
        <v>5824.957952</v>
      </c>
      <c r="D24" s="12">
        <f t="shared" si="9"/>
        <v>5973.630696</v>
      </c>
      <c r="E24" s="12">
        <f t="shared" si="9"/>
        <v>6421.580425</v>
      </c>
      <c r="F24" s="12">
        <f t="shared" si="9"/>
        <v>6541.522388</v>
      </c>
      <c r="G24" s="12">
        <f t="shared" si="9"/>
        <v>6601.570448</v>
      </c>
      <c r="H24" s="12">
        <f t="shared" si="9"/>
        <v>6721.82064</v>
      </c>
      <c r="I24" s="12">
        <f t="shared" si="9"/>
        <v>6782.022739</v>
      </c>
      <c r="J24" s="12">
        <f t="shared" si="9"/>
        <v>6902.580858</v>
      </c>
      <c r="K24" s="12">
        <f t="shared" si="9"/>
        <v>7023.344094</v>
      </c>
      <c r="L24" s="12">
        <f t="shared" si="9"/>
        <v>7144.312308</v>
      </c>
      <c r="M24" s="12">
        <f t="shared" si="9"/>
        <v>7356.499496</v>
      </c>
      <c r="N24" s="12">
        <f t="shared" si="9"/>
        <v>8119.420379</v>
      </c>
      <c r="O24" s="12">
        <f t="shared" si="9"/>
        <v>9169.75398</v>
      </c>
      <c r="P24" s="12">
        <f t="shared" si="9"/>
        <v>10108.66397</v>
      </c>
      <c r="Q24" s="12">
        <f t="shared" si="9"/>
        <v>11378.13016</v>
      </c>
      <c r="R24" s="12">
        <f t="shared" si="9"/>
        <v>11698.61899</v>
      </c>
      <c r="S24" s="12">
        <f t="shared" si="9"/>
        <v>12343.32354</v>
      </c>
      <c r="T24" s="12">
        <f t="shared" si="9"/>
        <v>12992.97771</v>
      </c>
    </row>
    <row r="25" ht="15.75" customHeight="1">
      <c r="A25" s="13">
        <f t="shared" si="4"/>
        <v>40000</v>
      </c>
      <c r="B25" s="12">
        <f t="shared" ref="B25:T25" si="10">-PMT(B$15/12,$B$12,$A25+$B$13,0)*$B$12-$A25</f>
        <v>6564.381239</v>
      </c>
      <c r="C25" s="12">
        <f t="shared" si="10"/>
        <v>6632.206594</v>
      </c>
      <c r="D25" s="12">
        <f t="shared" si="10"/>
        <v>6802.027666</v>
      </c>
      <c r="E25" s="12">
        <f t="shared" si="10"/>
        <v>7313.697128</v>
      </c>
      <c r="F25" s="12">
        <f t="shared" si="10"/>
        <v>7450.700537</v>
      </c>
      <c r="G25" s="12">
        <f t="shared" si="10"/>
        <v>7519.290284</v>
      </c>
      <c r="H25" s="12">
        <f t="shared" si="10"/>
        <v>7656.645766</v>
      </c>
      <c r="I25" s="12">
        <f t="shared" si="10"/>
        <v>7725.411464</v>
      </c>
      <c r="J25" s="12">
        <f t="shared" si="10"/>
        <v>7863.118676</v>
      </c>
      <c r="K25" s="12">
        <f t="shared" si="10"/>
        <v>8001.060181</v>
      </c>
      <c r="L25" s="12">
        <f t="shared" si="10"/>
        <v>8139.235822</v>
      </c>
      <c r="M25" s="12">
        <f t="shared" si="10"/>
        <v>8381.606109</v>
      </c>
      <c r="N25" s="12">
        <f t="shared" si="10"/>
        <v>9253.05059</v>
      </c>
      <c r="O25" s="12">
        <f t="shared" si="10"/>
        <v>10452.79153</v>
      </c>
      <c r="P25" s="12">
        <f t="shared" si="10"/>
        <v>11525.25913</v>
      </c>
      <c r="Q25" s="12">
        <f t="shared" si="10"/>
        <v>12975.30373</v>
      </c>
      <c r="R25" s="12">
        <f t="shared" si="10"/>
        <v>13341.38129</v>
      </c>
      <c r="S25" s="12">
        <f t="shared" si="10"/>
        <v>14077.79346</v>
      </c>
      <c r="T25" s="12">
        <f t="shared" si="10"/>
        <v>14819.85932</v>
      </c>
    </row>
    <row r="26" ht="15.75" customHeight="1">
      <c r="A26" s="13">
        <f t="shared" si="4"/>
        <v>45000</v>
      </c>
      <c r="B26" s="12">
        <f t="shared" ref="B26:T26" si="11">-PMT(B$15/12,$B$12,$A26+$B$13,0)*$B$12-$A26</f>
        <v>7363.183386</v>
      </c>
      <c r="C26" s="12">
        <f t="shared" si="11"/>
        <v>7439.455236</v>
      </c>
      <c r="D26" s="12">
        <f t="shared" si="11"/>
        <v>7630.424635</v>
      </c>
      <c r="E26" s="12">
        <f t="shared" si="11"/>
        <v>8205.813832</v>
      </c>
      <c r="F26" s="12">
        <f t="shared" si="11"/>
        <v>8359.878686</v>
      </c>
      <c r="G26" s="12">
        <f t="shared" si="11"/>
        <v>8437.01012</v>
      </c>
      <c r="H26" s="12">
        <f t="shared" si="11"/>
        <v>8591.470893</v>
      </c>
      <c r="I26" s="12">
        <f t="shared" si="11"/>
        <v>8668.800189</v>
      </c>
      <c r="J26" s="12">
        <f t="shared" si="11"/>
        <v>8823.656494</v>
      </c>
      <c r="K26" s="12">
        <f t="shared" si="11"/>
        <v>8978.776268</v>
      </c>
      <c r="L26" s="12">
        <f t="shared" si="11"/>
        <v>9134.159337</v>
      </c>
      <c r="M26" s="12">
        <f t="shared" si="11"/>
        <v>9406.712723</v>
      </c>
      <c r="N26" s="12">
        <f t="shared" si="11"/>
        <v>10386.6808</v>
      </c>
      <c r="O26" s="12">
        <f t="shared" si="11"/>
        <v>11735.82908</v>
      </c>
      <c r="P26" s="12">
        <f t="shared" si="11"/>
        <v>12941.85429</v>
      </c>
      <c r="Q26" s="12">
        <f t="shared" si="11"/>
        <v>14572.47729</v>
      </c>
      <c r="R26" s="12">
        <f t="shared" si="11"/>
        <v>14984.14359</v>
      </c>
      <c r="S26" s="12">
        <f t="shared" si="11"/>
        <v>15812.26338</v>
      </c>
      <c r="T26" s="12">
        <f t="shared" si="11"/>
        <v>16646.74092</v>
      </c>
    </row>
    <row r="27" ht="15.75" customHeight="1">
      <c r="A27" s="13">
        <f t="shared" si="4"/>
        <v>50000</v>
      </c>
      <c r="B27" s="12">
        <f t="shared" ref="B27:M27" si="12">-PMT(B$15/12,$B$12,$A27+$B$13,0)*$B$12-$A27</f>
        <v>8161.985533</v>
      </c>
      <c r="C27" s="12">
        <f t="shared" si="12"/>
        <v>8246.703878</v>
      </c>
      <c r="D27" s="12">
        <f t="shared" si="12"/>
        <v>8458.821605</v>
      </c>
      <c r="E27" s="12">
        <f t="shared" si="12"/>
        <v>9097.930535</v>
      </c>
      <c r="F27" s="12">
        <f t="shared" si="12"/>
        <v>9269.056836</v>
      </c>
      <c r="G27" s="12">
        <f t="shared" si="12"/>
        <v>9354.729956</v>
      </c>
      <c r="H27" s="12">
        <f t="shared" si="12"/>
        <v>9526.296019</v>
      </c>
      <c r="I27" s="12">
        <f t="shared" si="12"/>
        <v>9612.188915</v>
      </c>
      <c r="J27" s="12">
        <f t="shared" si="12"/>
        <v>9784.194311</v>
      </c>
      <c r="K27" s="12">
        <f t="shared" si="12"/>
        <v>9956.492355</v>
      </c>
      <c r="L27" s="12">
        <f t="shared" si="12"/>
        <v>10129.08285</v>
      </c>
      <c r="M27" s="12">
        <f t="shared" si="12"/>
        <v>10431.81934</v>
      </c>
      <c r="N27" s="12"/>
      <c r="O27" s="12"/>
      <c r="P27" s="12"/>
      <c r="Q27" s="12"/>
      <c r="R27" s="12"/>
      <c r="S27" s="12"/>
      <c r="T27" s="12"/>
    </row>
    <row r="28" ht="15.75" customHeight="1">
      <c r="A28" s="13">
        <f t="shared" si="4"/>
        <v>55000</v>
      </c>
      <c r="B28" s="12">
        <f t="shared" ref="B28:M28" si="13">-PMT(B$15/12,$B$12,$A28+$B$13,0)*$B$12-$A28</f>
        <v>8960.78768</v>
      </c>
      <c r="C28" s="12">
        <f t="shared" si="13"/>
        <v>9053.95252</v>
      </c>
      <c r="D28" s="12">
        <f t="shared" si="13"/>
        <v>9287.218575</v>
      </c>
      <c r="E28" s="12">
        <f t="shared" si="13"/>
        <v>9990.047238</v>
      </c>
      <c r="F28" s="12">
        <f t="shared" si="13"/>
        <v>10178.23498</v>
      </c>
      <c r="G28" s="12">
        <f t="shared" si="13"/>
        <v>10272.44979</v>
      </c>
      <c r="H28" s="12">
        <f t="shared" si="13"/>
        <v>10461.12115</v>
      </c>
      <c r="I28" s="12">
        <f t="shared" si="13"/>
        <v>10555.57764</v>
      </c>
      <c r="J28" s="12">
        <f t="shared" si="13"/>
        <v>10744.73213</v>
      </c>
      <c r="K28" s="12">
        <f t="shared" si="13"/>
        <v>10934.20844</v>
      </c>
      <c r="L28" s="12">
        <f t="shared" si="13"/>
        <v>11124.00637</v>
      </c>
      <c r="M28" s="12">
        <f t="shared" si="13"/>
        <v>11456.92595</v>
      </c>
      <c r="N28" s="12"/>
      <c r="O28" s="12"/>
      <c r="P28" s="12"/>
      <c r="Q28" s="12"/>
      <c r="R28" s="12"/>
      <c r="S28" s="12"/>
      <c r="T28" s="12"/>
    </row>
    <row r="29" ht="15.75" customHeight="1">
      <c r="A29" s="13">
        <f t="shared" si="4"/>
        <v>60000</v>
      </c>
      <c r="B29" s="12">
        <f t="shared" ref="B29:M29" si="14">-PMT(B$15/12,$B$12,$A29+$B$13,0)*$B$12-$A29</f>
        <v>9759.589827</v>
      </c>
      <c r="C29" s="12">
        <f t="shared" si="14"/>
        <v>9861.201162</v>
      </c>
      <c r="D29" s="12">
        <f t="shared" si="14"/>
        <v>10115.61554</v>
      </c>
      <c r="E29" s="12">
        <f t="shared" si="14"/>
        <v>10882.16394</v>
      </c>
      <c r="F29" s="12">
        <f t="shared" si="14"/>
        <v>11087.41313</v>
      </c>
      <c r="G29" s="12">
        <f t="shared" si="14"/>
        <v>11190.16963</v>
      </c>
      <c r="H29" s="12">
        <f t="shared" si="14"/>
        <v>11395.94627</v>
      </c>
      <c r="I29" s="12">
        <f t="shared" si="14"/>
        <v>11498.96637</v>
      </c>
      <c r="J29" s="12">
        <f t="shared" si="14"/>
        <v>11705.26995</v>
      </c>
      <c r="K29" s="12">
        <f t="shared" si="14"/>
        <v>11911.92453</v>
      </c>
      <c r="L29" s="12">
        <f t="shared" si="14"/>
        <v>12118.92988</v>
      </c>
      <c r="M29" s="12">
        <f t="shared" si="14"/>
        <v>12482.03256</v>
      </c>
      <c r="N29" s="12"/>
      <c r="O29" s="12"/>
      <c r="P29" s="12"/>
      <c r="Q29" s="12"/>
      <c r="R29" s="12"/>
      <c r="S29" s="12"/>
      <c r="T29" s="12"/>
    </row>
    <row r="30" ht="15.75" customHeight="1">
      <c r="A30" s="13">
        <f t="shared" si="4"/>
        <v>65000</v>
      </c>
      <c r="B30" s="12">
        <f t="shared" ref="B30:M30" si="15">-PMT(B$15/12,$B$12,$A30+$B$13,0)*$B$12-$A30</f>
        <v>10558.39197</v>
      </c>
      <c r="C30" s="12">
        <f t="shared" si="15"/>
        <v>10668.4498</v>
      </c>
      <c r="D30" s="12">
        <f t="shared" si="15"/>
        <v>10944.01251</v>
      </c>
      <c r="E30" s="12">
        <f t="shared" si="15"/>
        <v>11774.28065</v>
      </c>
      <c r="F30" s="12">
        <f t="shared" si="15"/>
        <v>11996.59128</v>
      </c>
      <c r="G30" s="12">
        <f t="shared" si="15"/>
        <v>12107.88946</v>
      </c>
      <c r="H30" s="12">
        <f t="shared" si="15"/>
        <v>12330.7714</v>
      </c>
      <c r="I30" s="12">
        <f t="shared" si="15"/>
        <v>12442.35509</v>
      </c>
      <c r="J30" s="12">
        <f t="shared" si="15"/>
        <v>12665.80776</v>
      </c>
      <c r="K30" s="12">
        <f t="shared" si="15"/>
        <v>12889.64062</v>
      </c>
      <c r="L30" s="12">
        <f t="shared" si="15"/>
        <v>13113.8534</v>
      </c>
      <c r="M30" s="12">
        <f t="shared" si="15"/>
        <v>13507.13918</v>
      </c>
      <c r="N30" s="12"/>
      <c r="O30" s="12"/>
      <c r="P30" s="12"/>
      <c r="Q30" s="12"/>
      <c r="R30" s="12"/>
      <c r="S30" s="12"/>
      <c r="T30" s="12"/>
    </row>
    <row r="31" ht="15.75" customHeight="1">
      <c r="A31" s="13">
        <f t="shared" si="4"/>
        <v>70000</v>
      </c>
      <c r="B31" s="12">
        <f t="shared" ref="B31:K31" si="16">-PMT(B$15/12,$B$12,$A31+$B$13,0)*$B$12-$A31</f>
        <v>11357.19412</v>
      </c>
      <c r="C31" s="12">
        <f t="shared" si="16"/>
        <v>11475.69845</v>
      </c>
      <c r="D31" s="12">
        <f t="shared" si="16"/>
        <v>11772.40948</v>
      </c>
      <c r="E31" s="12">
        <f t="shared" si="16"/>
        <v>12666.39735</v>
      </c>
      <c r="F31" s="12">
        <f t="shared" si="16"/>
        <v>12905.76943</v>
      </c>
      <c r="G31" s="12">
        <f t="shared" si="16"/>
        <v>13025.6093</v>
      </c>
      <c r="H31" s="12">
        <f t="shared" si="16"/>
        <v>13265.59653</v>
      </c>
      <c r="I31" s="12">
        <f t="shared" si="16"/>
        <v>13385.74382</v>
      </c>
      <c r="J31" s="12">
        <f t="shared" si="16"/>
        <v>13626.34558</v>
      </c>
      <c r="K31" s="12">
        <f t="shared" si="16"/>
        <v>13867.3567</v>
      </c>
      <c r="L31" s="12"/>
      <c r="M31" s="12"/>
      <c r="N31" s="12"/>
      <c r="O31" s="12"/>
      <c r="P31" s="12"/>
      <c r="Q31" s="12"/>
      <c r="R31" s="12"/>
      <c r="S31" s="12"/>
      <c r="T31" s="12"/>
    </row>
    <row r="32" ht="15.75" customHeight="1">
      <c r="A32" s="5"/>
      <c r="B32" s="14"/>
      <c r="C32" s="5"/>
      <c r="D32" s="5"/>
      <c r="E32" s="5"/>
      <c r="F32" s="5"/>
      <c r="G32" s="5"/>
      <c r="H32" s="5"/>
      <c r="I32" s="5"/>
      <c r="J32" s="5"/>
      <c r="K32" s="5"/>
      <c r="L32" s="5"/>
      <c r="M32" s="5"/>
      <c r="N32" s="5"/>
      <c r="O32" s="5"/>
      <c r="P32" s="5"/>
      <c r="Q32" s="5"/>
      <c r="R32" s="5"/>
      <c r="S32" s="5"/>
      <c r="T32" s="5"/>
    </row>
    <row r="33" ht="15.75" customHeight="1">
      <c r="A33" s="6" t="s">
        <v>5</v>
      </c>
      <c r="B33" s="7">
        <v>60.0</v>
      </c>
      <c r="C33" s="5"/>
      <c r="D33" s="5"/>
      <c r="E33" s="5"/>
      <c r="F33" s="5"/>
      <c r="G33" s="5"/>
      <c r="H33" s="5"/>
      <c r="I33" s="5"/>
      <c r="J33" s="5"/>
      <c r="K33" s="5"/>
      <c r="L33" s="5"/>
      <c r="M33" s="5"/>
      <c r="N33" s="5"/>
      <c r="O33" s="5"/>
      <c r="P33" s="5"/>
      <c r="Q33" s="5"/>
      <c r="R33" s="5"/>
      <c r="S33" s="5"/>
      <c r="T33" s="5"/>
    </row>
    <row r="34" ht="15.75" customHeight="1">
      <c r="A34" s="8" t="s">
        <v>6</v>
      </c>
      <c r="B34" s="9">
        <v>150.0</v>
      </c>
      <c r="C34" s="5"/>
      <c r="D34" s="5"/>
      <c r="E34" s="5"/>
      <c r="F34" s="5"/>
      <c r="G34" s="5"/>
      <c r="H34" s="5"/>
      <c r="I34" s="5"/>
      <c r="J34" s="5"/>
      <c r="K34" s="5"/>
      <c r="L34" s="5"/>
      <c r="M34" s="5"/>
      <c r="N34" s="5"/>
      <c r="O34" s="5"/>
      <c r="P34" s="5"/>
      <c r="Q34" s="5"/>
      <c r="R34" s="5"/>
      <c r="S34" s="5"/>
      <c r="T34" s="5"/>
    </row>
    <row r="35" ht="15.75" customHeight="1">
      <c r="A35" s="5"/>
      <c r="B35" s="5"/>
      <c r="C35" s="5"/>
      <c r="D35" s="5"/>
      <c r="E35" s="5"/>
      <c r="F35" s="5"/>
      <c r="G35" s="5"/>
      <c r="H35" s="5"/>
      <c r="I35" s="5"/>
      <c r="J35" s="5"/>
      <c r="K35" s="5"/>
      <c r="L35" s="5"/>
      <c r="M35" s="5"/>
      <c r="N35" s="5"/>
      <c r="O35" s="5"/>
      <c r="P35" s="5"/>
      <c r="Q35" s="5"/>
      <c r="R35" s="5"/>
      <c r="S35" s="5"/>
      <c r="T35" s="5"/>
    </row>
    <row r="36" ht="15.75" customHeight="1">
      <c r="A36" s="5" t="s">
        <v>7</v>
      </c>
      <c r="B36" s="16">
        <v>0.0989</v>
      </c>
      <c r="C36" s="17">
        <v>0.0999</v>
      </c>
      <c r="D36" s="17">
        <v>0.1024</v>
      </c>
      <c r="E36" s="17">
        <v>0.1099</v>
      </c>
      <c r="F36" s="17">
        <v>0.1119</v>
      </c>
      <c r="G36" s="17">
        <v>0.1129</v>
      </c>
      <c r="H36" s="17">
        <v>0.1149</v>
      </c>
      <c r="I36" s="17">
        <v>0.1159</v>
      </c>
      <c r="J36" s="17">
        <v>0.1179</v>
      </c>
      <c r="K36" s="17">
        <v>0.1199</v>
      </c>
      <c r="L36" s="17">
        <v>0.1219</v>
      </c>
      <c r="M36" s="17">
        <v>0.1254</v>
      </c>
      <c r="N36" s="10">
        <v>0.1379</v>
      </c>
      <c r="O36" s="10">
        <v>0.1549</v>
      </c>
      <c r="P36" s="10">
        <v>0.1699</v>
      </c>
      <c r="Q36" s="10">
        <v>0.1899</v>
      </c>
      <c r="R36" s="10">
        <v>0.1949</v>
      </c>
      <c r="S36" s="10">
        <v>0.2049</v>
      </c>
      <c r="T36" s="10">
        <v>0.2149</v>
      </c>
    </row>
    <row r="37" ht="15.75" customHeight="1">
      <c r="A37" s="6" t="s">
        <v>8</v>
      </c>
      <c r="B37" s="14"/>
      <c r="C37" s="5"/>
      <c r="D37" s="5"/>
      <c r="E37" s="5"/>
      <c r="F37" s="5"/>
      <c r="G37" s="5"/>
      <c r="H37" s="5"/>
      <c r="I37" s="5"/>
      <c r="J37" s="5"/>
      <c r="K37" s="5"/>
      <c r="L37" s="5"/>
      <c r="M37" s="5"/>
      <c r="N37" s="5"/>
      <c r="O37" s="5"/>
      <c r="P37" s="5"/>
      <c r="Q37" s="5"/>
      <c r="R37" s="5"/>
      <c r="S37" s="5"/>
      <c r="T37" s="5"/>
    </row>
    <row r="38" ht="15.75" customHeight="1">
      <c r="A38" s="13">
        <v>2000.0</v>
      </c>
      <c r="B38" s="12">
        <f t="shared" ref="B38:T38" si="17">-PMT(B$36/12,$B$33,$A38+$B$34,0)*$B$33-$A38</f>
        <v>733.8919307</v>
      </c>
      <c r="C38" s="12">
        <f t="shared" si="17"/>
        <v>740.2340783</v>
      </c>
      <c r="D38" s="12">
        <f t="shared" si="17"/>
        <v>756.1271896</v>
      </c>
      <c r="E38" s="12">
        <f t="shared" si="17"/>
        <v>804.1292848</v>
      </c>
      <c r="F38" s="12">
        <f t="shared" si="17"/>
        <v>817.0113994</v>
      </c>
      <c r="G38" s="12">
        <f t="shared" si="17"/>
        <v>823.4653042</v>
      </c>
      <c r="H38" s="12">
        <f t="shared" si="17"/>
        <v>836.3987799</v>
      </c>
      <c r="I38" s="12">
        <f t="shared" si="17"/>
        <v>842.8783392</v>
      </c>
      <c r="J38" s="12">
        <f t="shared" si="17"/>
        <v>855.8630711</v>
      </c>
      <c r="K38" s="12">
        <f t="shared" si="17"/>
        <v>868.8819146</v>
      </c>
      <c r="L38" s="12">
        <f t="shared" si="17"/>
        <v>881.9348215</v>
      </c>
      <c r="M38" s="12">
        <f t="shared" si="17"/>
        <v>904.859227</v>
      </c>
      <c r="N38" s="12">
        <f t="shared" si="17"/>
        <v>987.5783986</v>
      </c>
      <c r="O38" s="12">
        <f t="shared" si="17"/>
        <v>1102.180404</v>
      </c>
      <c r="P38" s="12">
        <f t="shared" si="17"/>
        <v>1205.288688</v>
      </c>
      <c r="Q38" s="12">
        <f t="shared" si="17"/>
        <v>1345.621329</v>
      </c>
      <c r="R38" s="12">
        <f t="shared" si="17"/>
        <v>1381.207688</v>
      </c>
      <c r="S38" s="12">
        <f t="shared" si="17"/>
        <v>1452.976992</v>
      </c>
      <c r="T38" s="12">
        <f t="shared" si="17"/>
        <v>1525.534582</v>
      </c>
    </row>
    <row r="39" ht="15.75" customHeight="1">
      <c r="A39" s="13">
        <v>5000.0</v>
      </c>
      <c r="B39" s="12">
        <f t="shared" ref="B39:T39" si="18">-PMT(B$36/12,$B$33,$A39+$B$34,0)*$B$33-$A39</f>
        <v>1548.624857</v>
      </c>
      <c r="C39" s="12">
        <f t="shared" si="18"/>
        <v>1563.816513</v>
      </c>
      <c r="D39" s="12">
        <f t="shared" si="18"/>
        <v>1601.886059</v>
      </c>
      <c r="E39" s="12">
        <f t="shared" si="18"/>
        <v>1716.867822</v>
      </c>
      <c r="F39" s="12">
        <f t="shared" si="18"/>
        <v>1747.72498</v>
      </c>
      <c r="G39" s="12">
        <f t="shared" si="18"/>
        <v>1763.184333</v>
      </c>
      <c r="H39" s="12">
        <f t="shared" si="18"/>
        <v>1794.164519</v>
      </c>
      <c r="I39" s="12">
        <f t="shared" si="18"/>
        <v>1809.685324</v>
      </c>
      <c r="J39" s="12">
        <f t="shared" si="18"/>
        <v>1840.788287</v>
      </c>
      <c r="K39" s="12">
        <f t="shared" si="18"/>
        <v>1871.972958</v>
      </c>
      <c r="L39" s="12">
        <f t="shared" si="18"/>
        <v>1903.239224</v>
      </c>
      <c r="M39" s="12">
        <f t="shared" si="18"/>
        <v>1958.151172</v>
      </c>
      <c r="N39" s="12">
        <f t="shared" si="18"/>
        <v>2156.292443</v>
      </c>
      <c r="O39" s="12">
        <f t="shared" si="18"/>
        <v>2430.804223</v>
      </c>
      <c r="P39" s="12">
        <f t="shared" si="18"/>
        <v>2677.784532</v>
      </c>
      <c r="Q39" s="12">
        <f t="shared" si="18"/>
        <v>3013.930161</v>
      </c>
      <c r="R39" s="12">
        <f t="shared" si="18"/>
        <v>3099.171904</v>
      </c>
      <c r="S39" s="12">
        <f t="shared" si="18"/>
        <v>3271.084422</v>
      </c>
      <c r="T39" s="12">
        <f t="shared" si="18"/>
        <v>3444.885162</v>
      </c>
    </row>
    <row r="40" ht="15.75" customHeight="1">
      <c r="A40" s="13">
        <f t="shared" ref="A40:A52" si="20">A39+5000</f>
        <v>10000</v>
      </c>
      <c r="B40" s="12">
        <f t="shared" ref="B40:T40" si="19">-PMT(B$36/12,$B$33,$A40+$B$34,0)*$B$33-$A40</f>
        <v>2906.513068</v>
      </c>
      <c r="C40" s="12">
        <f t="shared" si="19"/>
        <v>2936.453904</v>
      </c>
      <c r="D40" s="12">
        <f t="shared" si="19"/>
        <v>3011.484174</v>
      </c>
      <c r="E40" s="12">
        <f t="shared" si="19"/>
        <v>3238.098717</v>
      </c>
      <c r="F40" s="12">
        <f t="shared" si="19"/>
        <v>3298.914281</v>
      </c>
      <c r="G40" s="12">
        <f t="shared" si="19"/>
        <v>3329.382715</v>
      </c>
      <c r="H40" s="12">
        <f t="shared" si="19"/>
        <v>3390.440752</v>
      </c>
      <c r="I40" s="12">
        <f t="shared" si="19"/>
        <v>3421.030299</v>
      </c>
      <c r="J40" s="12">
        <f t="shared" si="19"/>
        <v>3482.330312</v>
      </c>
      <c r="K40" s="12">
        <f t="shared" si="19"/>
        <v>3543.791364</v>
      </c>
      <c r="L40" s="12">
        <f t="shared" si="19"/>
        <v>3605.413227</v>
      </c>
      <c r="M40" s="12">
        <f t="shared" si="19"/>
        <v>3713.637746</v>
      </c>
      <c r="N40" s="12">
        <f t="shared" si="19"/>
        <v>4104.149184</v>
      </c>
      <c r="O40" s="12">
        <f t="shared" si="19"/>
        <v>4645.177255</v>
      </c>
      <c r="P40" s="12">
        <f t="shared" si="19"/>
        <v>5131.944272</v>
      </c>
      <c r="Q40" s="12">
        <f t="shared" si="19"/>
        <v>5794.44488</v>
      </c>
      <c r="R40" s="12">
        <f t="shared" si="19"/>
        <v>5962.445598</v>
      </c>
      <c r="S40" s="12">
        <f t="shared" si="19"/>
        <v>6301.263473</v>
      </c>
      <c r="T40" s="12">
        <f t="shared" si="19"/>
        <v>6643.802794</v>
      </c>
    </row>
    <row r="41" ht="15.75" customHeight="1">
      <c r="A41" s="13">
        <f t="shared" si="20"/>
        <v>15000</v>
      </c>
      <c r="B41" s="12">
        <f t="shared" ref="B41:T41" si="21">-PMT(B$36/12,$B$33,$A41+$B$34,0)*$B$33-$A41</f>
        <v>4264.401279</v>
      </c>
      <c r="C41" s="12">
        <f t="shared" si="21"/>
        <v>4309.091296</v>
      </c>
      <c r="D41" s="12">
        <f t="shared" si="21"/>
        <v>4421.082289</v>
      </c>
      <c r="E41" s="12">
        <f t="shared" si="21"/>
        <v>4759.329612</v>
      </c>
      <c r="F41" s="12">
        <f t="shared" si="21"/>
        <v>4850.103582</v>
      </c>
      <c r="G41" s="12">
        <f t="shared" si="21"/>
        <v>4895.581097</v>
      </c>
      <c r="H41" s="12">
        <f t="shared" si="21"/>
        <v>4986.716984</v>
      </c>
      <c r="I41" s="12">
        <f t="shared" si="21"/>
        <v>5032.375274</v>
      </c>
      <c r="J41" s="12">
        <f t="shared" si="21"/>
        <v>5123.872338</v>
      </c>
      <c r="K41" s="12">
        <f t="shared" si="21"/>
        <v>5215.60977</v>
      </c>
      <c r="L41" s="12">
        <f t="shared" si="21"/>
        <v>5307.587231</v>
      </c>
      <c r="M41" s="12">
        <f t="shared" si="21"/>
        <v>5469.124321</v>
      </c>
      <c r="N41" s="12">
        <f t="shared" si="21"/>
        <v>6052.005925</v>
      </c>
      <c r="O41" s="12">
        <f t="shared" si="21"/>
        <v>6859.550287</v>
      </c>
      <c r="P41" s="12">
        <f t="shared" si="21"/>
        <v>7586.104012</v>
      </c>
      <c r="Q41" s="12">
        <f t="shared" si="21"/>
        <v>8574.959599</v>
      </c>
      <c r="R41" s="12">
        <f t="shared" si="21"/>
        <v>8825.719292</v>
      </c>
      <c r="S41" s="12">
        <f t="shared" si="21"/>
        <v>9331.442523</v>
      </c>
      <c r="T41" s="12">
        <f t="shared" si="21"/>
        <v>9842.720427</v>
      </c>
    </row>
    <row r="42" ht="15.75" customHeight="1">
      <c r="A42" s="13">
        <f t="shared" si="20"/>
        <v>20000</v>
      </c>
      <c r="B42" s="12">
        <f t="shared" ref="B42:T42" si="22">-PMT(B$36/12,$B$33,$A42+$B$34,0)*$B$33-$A42</f>
        <v>5622.28949</v>
      </c>
      <c r="C42" s="12">
        <f t="shared" si="22"/>
        <v>5681.728687</v>
      </c>
      <c r="D42" s="12">
        <f t="shared" si="22"/>
        <v>5830.680404</v>
      </c>
      <c r="E42" s="12">
        <f t="shared" si="22"/>
        <v>6280.560507</v>
      </c>
      <c r="F42" s="12">
        <f t="shared" si="22"/>
        <v>6401.292883</v>
      </c>
      <c r="G42" s="12">
        <f t="shared" si="22"/>
        <v>6461.779479</v>
      </c>
      <c r="H42" s="12">
        <f t="shared" si="22"/>
        <v>6582.993216</v>
      </c>
      <c r="I42" s="12">
        <f t="shared" si="22"/>
        <v>6643.720248</v>
      </c>
      <c r="J42" s="12">
        <f t="shared" si="22"/>
        <v>6765.414364</v>
      </c>
      <c r="K42" s="12">
        <f t="shared" si="22"/>
        <v>6887.428176</v>
      </c>
      <c r="L42" s="12">
        <f t="shared" si="22"/>
        <v>7009.761234</v>
      </c>
      <c r="M42" s="12">
        <f t="shared" si="22"/>
        <v>7224.610895</v>
      </c>
      <c r="N42" s="12">
        <f t="shared" si="22"/>
        <v>7999.862666</v>
      </c>
      <c r="O42" s="12">
        <f t="shared" si="22"/>
        <v>9073.923319</v>
      </c>
      <c r="P42" s="12">
        <f t="shared" si="22"/>
        <v>10040.26375</v>
      </c>
      <c r="Q42" s="12">
        <f t="shared" si="22"/>
        <v>11355.47432</v>
      </c>
      <c r="R42" s="12">
        <f t="shared" si="22"/>
        <v>11688.99299</v>
      </c>
      <c r="S42" s="12">
        <f t="shared" si="22"/>
        <v>12361.62157</v>
      </c>
      <c r="T42" s="12">
        <f t="shared" si="22"/>
        <v>13041.63806</v>
      </c>
    </row>
    <row r="43" ht="15.75" customHeight="1">
      <c r="A43" s="13">
        <f t="shared" si="20"/>
        <v>25000</v>
      </c>
      <c r="B43" s="12">
        <f t="shared" ref="B43:T43" si="23">-PMT(B$36/12,$B$33,$A43+$B$34,0)*$B$33-$A43</f>
        <v>6980.177701</v>
      </c>
      <c r="C43" s="12">
        <f t="shared" si="23"/>
        <v>7054.366079</v>
      </c>
      <c r="D43" s="12">
        <f t="shared" si="23"/>
        <v>7240.27852</v>
      </c>
      <c r="E43" s="12">
        <f t="shared" si="23"/>
        <v>7801.791402</v>
      </c>
      <c r="F43" s="12">
        <f t="shared" si="23"/>
        <v>7952.482183</v>
      </c>
      <c r="G43" s="12">
        <f t="shared" si="23"/>
        <v>8027.97786</v>
      </c>
      <c r="H43" s="12">
        <f t="shared" si="23"/>
        <v>8179.269448</v>
      </c>
      <c r="I43" s="12">
        <f t="shared" si="23"/>
        <v>8255.065223</v>
      </c>
      <c r="J43" s="12">
        <f t="shared" si="23"/>
        <v>8406.95639</v>
      </c>
      <c r="K43" s="12">
        <f t="shared" si="23"/>
        <v>8559.246583</v>
      </c>
      <c r="L43" s="12">
        <f t="shared" si="23"/>
        <v>8711.935238</v>
      </c>
      <c r="M43" s="12">
        <f t="shared" si="23"/>
        <v>8980.09747</v>
      </c>
      <c r="N43" s="12">
        <f t="shared" si="23"/>
        <v>9947.719407</v>
      </c>
      <c r="O43" s="12">
        <f t="shared" si="23"/>
        <v>11288.29635</v>
      </c>
      <c r="P43" s="12">
        <f t="shared" si="23"/>
        <v>12494.42349</v>
      </c>
      <c r="Q43" s="12">
        <f t="shared" si="23"/>
        <v>14135.98904</v>
      </c>
      <c r="R43" s="12">
        <f t="shared" si="23"/>
        <v>14552.26668</v>
      </c>
      <c r="S43" s="12">
        <f t="shared" si="23"/>
        <v>15391.80062</v>
      </c>
      <c r="T43" s="12">
        <f t="shared" si="23"/>
        <v>16240.55569</v>
      </c>
    </row>
    <row r="44" ht="15.75" customHeight="1">
      <c r="A44" s="13">
        <f t="shared" si="20"/>
        <v>30000</v>
      </c>
      <c r="B44" s="12">
        <f t="shared" ref="B44:T44" si="24">-PMT(B$36/12,$B$33,$A44+$B$34,0)*$B$33-$A44</f>
        <v>8338.065912</v>
      </c>
      <c r="C44" s="12">
        <f t="shared" si="24"/>
        <v>8427.00347</v>
      </c>
      <c r="D44" s="12">
        <f t="shared" si="24"/>
        <v>8649.876635</v>
      </c>
      <c r="E44" s="12">
        <f t="shared" si="24"/>
        <v>9323.022297</v>
      </c>
      <c r="F44" s="12">
        <f t="shared" si="24"/>
        <v>9503.671484</v>
      </c>
      <c r="G44" s="12">
        <f t="shared" si="24"/>
        <v>9594.176242</v>
      </c>
      <c r="H44" s="12">
        <f t="shared" si="24"/>
        <v>9775.545681</v>
      </c>
      <c r="I44" s="12">
        <f t="shared" si="24"/>
        <v>9866.410198</v>
      </c>
      <c r="J44" s="12">
        <f t="shared" si="24"/>
        <v>10048.49842</v>
      </c>
      <c r="K44" s="12">
        <f t="shared" si="24"/>
        <v>10231.06499</v>
      </c>
      <c r="L44" s="12">
        <f t="shared" si="24"/>
        <v>10414.10924</v>
      </c>
      <c r="M44" s="12">
        <f t="shared" si="24"/>
        <v>10735.58404</v>
      </c>
      <c r="N44" s="12">
        <f t="shared" si="24"/>
        <v>11895.57615</v>
      </c>
      <c r="O44" s="12">
        <f t="shared" si="24"/>
        <v>13502.66938</v>
      </c>
      <c r="P44" s="12">
        <f t="shared" si="24"/>
        <v>14948.58323</v>
      </c>
      <c r="Q44" s="12">
        <f t="shared" si="24"/>
        <v>16916.50376</v>
      </c>
      <c r="R44" s="12">
        <f t="shared" si="24"/>
        <v>17415.54037</v>
      </c>
      <c r="S44" s="12">
        <f t="shared" si="24"/>
        <v>18421.97967</v>
      </c>
      <c r="T44" s="12">
        <f t="shared" si="24"/>
        <v>19439.47332</v>
      </c>
    </row>
    <row r="45" ht="15.75" customHeight="1">
      <c r="A45" s="13">
        <f t="shared" si="20"/>
        <v>35000</v>
      </c>
      <c r="B45" s="12">
        <f t="shared" ref="B45:T45" si="25">-PMT(B$36/12,$B$33,$A45+$B$34,0)*$B$33-$A45</f>
        <v>9695.954123</v>
      </c>
      <c r="C45" s="12">
        <f t="shared" si="25"/>
        <v>9799.640861</v>
      </c>
      <c r="D45" s="12">
        <f t="shared" si="25"/>
        <v>10059.47475</v>
      </c>
      <c r="E45" s="12">
        <f t="shared" si="25"/>
        <v>10844.25319</v>
      </c>
      <c r="F45" s="12">
        <f t="shared" si="25"/>
        <v>11054.86079</v>
      </c>
      <c r="G45" s="12">
        <f t="shared" si="25"/>
        <v>11160.37462</v>
      </c>
      <c r="H45" s="12">
        <f t="shared" si="25"/>
        <v>11371.82191</v>
      </c>
      <c r="I45" s="12">
        <f t="shared" si="25"/>
        <v>11477.75517</v>
      </c>
      <c r="J45" s="12">
        <f t="shared" si="25"/>
        <v>11690.04044</v>
      </c>
      <c r="K45" s="12">
        <f t="shared" si="25"/>
        <v>11902.88339</v>
      </c>
      <c r="L45" s="12">
        <f t="shared" si="25"/>
        <v>12116.28325</v>
      </c>
      <c r="M45" s="12">
        <f t="shared" si="25"/>
        <v>12491.07062</v>
      </c>
      <c r="N45" s="12">
        <f t="shared" si="25"/>
        <v>13843.43289</v>
      </c>
      <c r="O45" s="12">
        <f t="shared" si="25"/>
        <v>15717.04242</v>
      </c>
      <c r="P45" s="12">
        <f t="shared" si="25"/>
        <v>17402.74297</v>
      </c>
      <c r="Q45" s="12">
        <f t="shared" si="25"/>
        <v>19697.01848</v>
      </c>
      <c r="R45" s="12">
        <f t="shared" si="25"/>
        <v>20278.81407</v>
      </c>
      <c r="S45" s="12">
        <f t="shared" si="25"/>
        <v>21452.15873</v>
      </c>
      <c r="T45" s="12">
        <f t="shared" si="25"/>
        <v>22638.39096</v>
      </c>
    </row>
    <row r="46" ht="15.75" customHeight="1">
      <c r="A46" s="13">
        <f t="shared" si="20"/>
        <v>40000</v>
      </c>
      <c r="B46" s="12">
        <f t="shared" ref="B46:T46" si="26">-PMT(B$36/12,$B$33,$A46+$B$34,0)*$B$33-$A46</f>
        <v>11053.84233</v>
      </c>
      <c r="C46" s="12">
        <f t="shared" si="26"/>
        <v>11172.27825</v>
      </c>
      <c r="D46" s="12">
        <f t="shared" si="26"/>
        <v>11469.07287</v>
      </c>
      <c r="E46" s="12">
        <f t="shared" si="26"/>
        <v>12365.48409</v>
      </c>
      <c r="F46" s="12">
        <f t="shared" si="26"/>
        <v>12606.05009</v>
      </c>
      <c r="G46" s="12">
        <f t="shared" si="26"/>
        <v>12726.57301</v>
      </c>
      <c r="H46" s="12">
        <f t="shared" si="26"/>
        <v>12968.09815</v>
      </c>
      <c r="I46" s="12">
        <f t="shared" si="26"/>
        <v>13089.10015</v>
      </c>
      <c r="J46" s="12">
        <f t="shared" si="26"/>
        <v>13331.58247</v>
      </c>
      <c r="K46" s="12">
        <f t="shared" si="26"/>
        <v>13574.7018</v>
      </c>
      <c r="L46" s="12">
        <f t="shared" si="26"/>
        <v>13818.45725</v>
      </c>
      <c r="M46" s="12">
        <f t="shared" si="26"/>
        <v>14246.55719</v>
      </c>
      <c r="N46" s="12">
        <f t="shared" si="26"/>
        <v>15791.28963</v>
      </c>
      <c r="O46" s="12">
        <f t="shared" si="26"/>
        <v>17931.41545</v>
      </c>
      <c r="P46" s="12">
        <f t="shared" si="26"/>
        <v>19856.90271</v>
      </c>
      <c r="Q46" s="12">
        <f t="shared" si="26"/>
        <v>22477.5332</v>
      </c>
      <c r="R46" s="12">
        <f t="shared" si="26"/>
        <v>23142.08776</v>
      </c>
      <c r="S46" s="12">
        <f t="shared" si="26"/>
        <v>24482.33778</v>
      </c>
      <c r="T46" s="12">
        <f t="shared" si="26"/>
        <v>25837.30859</v>
      </c>
    </row>
    <row r="47" ht="15.75" customHeight="1">
      <c r="A47" s="13">
        <f t="shared" si="20"/>
        <v>45000</v>
      </c>
      <c r="B47" s="12">
        <f t="shared" ref="B47:T47" si="27">-PMT(B$36/12,$B$33,$A47+$B$34,0)*$B$33-$A47</f>
        <v>12411.73055</v>
      </c>
      <c r="C47" s="12">
        <f t="shared" si="27"/>
        <v>12544.91564</v>
      </c>
      <c r="D47" s="12">
        <f t="shared" si="27"/>
        <v>12878.67098</v>
      </c>
      <c r="E47" s="12">
        <f t="shared" si="27"/>
        <v>13886.71498</v>
      </c>
      <c r="F47" s="12">
        <f t="shared" si="27"/>
        <v>14157.23939</v>
      </c>
      <c r="G47" s="12">
        <f t="shared" si="27"/>
        <v>14292.77139</v>
      </c>
      <c r="H47" s="12">
        <f t="shared" si="27"/>
        <v>14564.37438</v>
      </c>
      <c r="I47" s="12">
        <f t="shared" si="27"/>
        <v>14700.44512</v>
      </c>
      <c r="J47" s="12">
        <f t="shared" si="27"/>
        <v>14973.12449</v>
      </c>
      <c r="K47" s="12">
        <f t="shared" si="27"/>
        <v>15246.52021</v>
      </c>
      <c r="L47" s="12">
        <f t="shared" si="27"/>
        <v>15520.63125</v>
      </c>
      <c r="M47" s="12">
        <f t="shared" si="27"/>
        <v>16002.04377</v>
      </c>
      <c r="N47" s="12">
        <f t="shared" si="27"/>
        <v>17739.14637</v>
      </c>
      <c r="O47" s="12">
        <f t="shared" si="27"/>
        <v>20145.78848</v>
      </c>
      <c r="P47" s="12">
        <f t="shared" si="27"/>
        <v>22311.06245</v>
      </c>
      <c r="Q47" s="12">
        <f t="shared" si="27"/>
        <v>25258.04791</v>
      </c>
      <c r="R47" s="12">
        <f t="shared" si="27"/>
        <v>26005.36145</v>
      </c>
      <c r="S47" s="12">
        <f t="shared" si="27"/>
        <v>27512.51683</v>
      </c>
      <c r="T47" s="12">
        <f t="shared" si="27"/>
        <v>29036.22622</v>
      </c>
    </row>
    <row r="48" ht="15.75" customHeight="1">
      <c r="A48" s="13">
        <f t="shared" si="20"/>
        <v>50000</v>
      </c>
      <c r="B48" s="12">
        <f t="shared" ref="B48:M48" si="28">-PMT(B$36/12,$B$33,$A48+$B$34,0)*$B$33-$A48</f>
        <v>13769.61876</v>
      </c>
      <c r="C48" s="12">
        <f t="shared" si="28"/>
        <v>13917.55304</v>
      </c>
      <c r="D48" s="12">
        <f t="shared" si="28"/>
        <v>14288.2691</v>
      </c>
      <c r="E48" s="12">
        <f t="shared" si="28"/>
        <v>15407.94588</v>
      </c>
      <c r="F48" s="12">
        <f t="shared" si="28"/>
        <v>15708.42869</v>
      </c>
      <c r="G48" s="12">
        <f t="shared" si="28"/>
        <v>15858.96977</v>
      </c>
      <c r="H48" s="12">
        <f t="shared" si="28"/>
        <v>16160.65061</v>
      </c>
      <c r="I48" s="12">
        <f t="shared" si="28"/>
        <v>16311.7901</v>
      </c>
      <c r="J48" s="12">
        <f t="shared" si="28"/>
        <v>16614.66652</v>
      </c>
      <c r="K48" s="12">
        <f t="shared" si="28"/>
        <v>16918.33861</v>
      </c>
      <c r="L48" s="12">
        <f t="shared" si="28"/>
        <v>17222.80526</v>
      </c>
      <c r="M48" s="12">
        <f t="shared" si="28"/>
        <v>17757.53034</v>
      </c>
      <c r="N48" s="12"/>
      <c r="O48" s="12"/>
      <c r="P48" s="12"/>
      <c r="Q48" s="12"/>
      <c r="R48" s="12"/>
      <c r="S48" s="12"/>
      <c r="T48" s="12"/>
    </row>
    <row r="49" ht="15.75" customHeight="1">
      <c r="A49" s="13">
        <f t="shared" si="20"/>
        <v>55000</v>
      </c>
      <c r="B49" s="12">
        <f t="shared" ref="B49:M49" si="29">-PMT(B$36/12,$B$33,$A49+$B$34,0)*$B$33-$A49</f>
        <v>15127.50697</v>
      </c>
      <c r="C49" s="12">
        <f t="shared" si="29"/>
        <v>15290.19043</v>
      </c>
      <c r="D49" s="12">
        <f t="shared" si="29"/>
        <v>15697.86721</v>
      </c>
      <c r="E49" s="12">
        <f t="shared" si="29"/>
        <v>16929.17677</v>
      </c>
      <c r="F49" s="12">
        <f t="shared" si="29"/>
        <v>17259.61799</v>
      </c>
      <c r="G49" s="12">
        <f t="shared" si="29"/>
        <v>17425.16815</v>
      </c>
      <c r="H49" s="12">
        <f t="shared" si="29"/>
        <v>17756.92684</v>
      </c>
      <c r="I49" s="12">
        <f t="shared" si="29"/>
        <v>17923.13507</v>
      </c>
      <c r="J49" s="12">
        <f t="shared" si="29"/>
        <v>18256.20855</v>
      </c>
      <c r="K49" s="12">
        <f t="shared" si="29"/>
        <v>18590.15702</v>
      </c>
      <c r="L49" s="12">
        <f t="shared" si="29"/>
        <v>18924.97926</v>
      </c>
      <c r="M49" s="12">
        <f t="shared" si="29"/>
        <v>19513.01692</v>
      </c>
      <c r="N49" s="12"/>
      <c r="O49" s="12"/>
      <c r="P49" s="12"/>
      <c r="Q49" s="12"/>
      <c r="R49" s="12"/>
      <c r="S49" s="12"/>
      <c r="T49" s="12"/>
    </row>
    <row r="50" ht="15.75" customHeight="1">
      <c r="A50" s="13">
        <f t="shared" si="20"/>
        <v>60000</v>
      </c>
      <c r="B50" s="12">
        <f t="shared" ref="B50:M50" si="30">-PMT(B$36/12,$B$33,$A50+$B$34,0)*$B$33-$A50</f>
        <v>16485.39518</v>
      </c>
      <c r="C50" s="12">
        <f t="shared" si="30"/>
        <v>16662.82782</v>
      </c>
      <c r="D50" s="12">
        <f t="shared" si="30"/>
        <v>17107.46533</v>
      </c>
      <c r="E50" s="12">
        <f t="shared" si="30"/>
        <v>18450.40767</v>
      </c>
      <c r="F50" s="12">
        <f t="shared" si="30"/>
        <v>18810.80729</v>
      </c>
      <c r="G50" s="12">
        <f t="shared" si="30"/>
        <v>18991.36653</v>
      </c>
      <c r="H50" s="12">
        <f t="shared" si="30"/>
        <v>19353.20307</v>
      </c>
      <c r="I50" s="12">
        <f t="shared" si="30"/>
        <v>19534.48005</v>
      </c>
      <c r="J50" s="12">
        <f t="shared" si="30"/>
        <v>19897.75057</v>
      </c>
      <c r="K50" s="12">
        <f t="shared" si="30"/>
        <v>20261.97543</v>
      </c>
      <c r="L50" s="12">
        <f t="shared" si="30"/>
        <v>20627.15326</v>
      </c>
      <c r="M50" s="12">
        <f t="shared" si="30"/>
        <v>21268.50349</v>
      </c>
      <c r="N50" s="12"/>
      <c r="O50" s="12"/>
      <c r="P50" s="12"/>
      <c r="Q50" s="12"/>
      <c r="R50" s="12"/>
      <c r="S50" s="12"/>
      <c r="T50" s="12"/>
    </row>
    <row r="51" ht="15.75" customHeight="1">
      <c r="A51" s="13">
        <f t="shared" si="20"/>
        <v>65000</v>
      </c>
      <c r="B51" s="12">
        <f t="shared" ref="B51:M51" si="31">-PMT(B$36/12,$B$33,$A51+$B$34,0)*$B$33-$A51</f>
        <v>17843.28339</v>
      </c>
      <c r="C51" s="12">
        <f t="shared" si="31"/>
        <v>18035.46521</v>
      </c>
      <c r="D51" s="12">
        <f t="shared" si="31"/>
        <v>18517.06344</v>
      </c>
      <c r="E51" s="12">
        <f t="shared" si="31"/>
        <v>19971.63856</v>
      </c>
      <c r="F51" s="12">
        <f t="shared" si="31"/>
        <v>20361.99659</v>
      </c>
      <c r="G51" s="12">
        <f t="shared" si="31"/>
        <v>20557.56491</v>
      </c>
      <c r="H51" s="12">
        <f t="shared" si="31"/>
        <v>20949.47931</v>
      </c>
      <c r="I51" s="12">
        <f t="shared" si="31"/>
        <v>21145.82502</v>
      </c>
      <c r="J51" s="12">
        <f t="shared" si="31"/>
        <v>21539.2926</v>
      </c>
      <c r="K51" s="12">
        <f t="shared" si="31"/>
        <v>21933.79383</v>
      </c>
      <c r="L51" s="12">
        <f t="shared" si="31"/>
        <v>22329.32727</v>
      </c>
      <c r="M51" s="12">
        <f t="shared" si="31"/>
        <v>23023.99007</v>
      </c>
      <c r="N51" s="12"/>
      <c r="O51" s="12"/>
      <c r="P51" s="12"/>
      <c r="Q51" s="12"/>
      <c r="R51" s="12"/>
      <c r="S51" s="12"/>
      <c r="T51" s="12"/>
    </row>
    <row r="52" ht="15.75" customHeight="1">
      <c r="A52" s="13">
        <f t="shared" si="20"/>
        <v>70000</v>
      </c>
      <c r="B52" s="12">
        <f t="shared" ref="B52:K52" si="32">-PMT(B$36/12,$B$33,$A52+$B$34,0)*$B$33-$A52</f>
        <v>19201.1716</v>
      </c>
      <c r="C52" s="12">
        <f t="shared" si="32"/>
        <v>19408.1026</v>
      </c>
      <c r="D52" s="12">
        <f t="shared" si="32"/>
        <v>19926.66156</v>
      </c>
      <c r="E52" s="12">
        <f t="shared" si="32"/>
        <v>21492.86946</v>
      </c>
      <c r="F52" s="12">
        <f t="shared" si="32"/>
        <v>21913.18589</v>
      </c>
      <c r="G52" s="12">
        <f t="shared" si="32"/>
        <v>22123.7633</v>
      </c>
      <c r="H52" s="12">
        <f t="shared" si="32"/>
        <v>22545.75554</v>
      </c>
      <c r="I52" s="12">
        <f t="shared" si="32"/>
        <v>22757.17</v>
      </c>
      <c r="J52" s="12">
        <f t="shared" si="32"/>
        <v>23180.83462</v>
      </c>
      <c r="K52" s="12">
        <f t="shared" si="32"/>
        <v>23605.61224</v>
      </c>
      <c r="L52" s="12"/>
      <c r="M52" s="12"/>
      <c r="N52" s="12"/>
      <c r="O52" s="12"/>
      <c r="P52" s="12"/>
      <c r="Q52" s="12"/>
      <c r="R52" s="12"/>
      <c r="S52" s="12"/>
      <c r="T52" s="12"/>
    </row>
    <row r="53" ht="15.75" customHeight="1">
      <c r="A53" s="13"/>
      <c r="B53" s="12"/>
      <c r="C53" s="12"/>
      <c r="D53" s="12"/>
      <c r="E53" s="12"/>
      <c r="F53" s="12"/>
      <c r="G53" s="12"/>
      <c r="H53" s="12"/>
      <c r="I53" s="12"/>
      <c r="J53" s="12"/>
      <c r="K53" s="12"/>
      <c r="L53" s="12"/>
      <c r="M53" s="12"/>
      <c r="N53" s="12"/>
      <c r="O53" s="12"/>
      <c r="P53" s="12"/>
      <c r="Q53" s="12"/>
      <c r="R53" s="12"/>
      <c r="S53" s="12"/>
      <c r="T53" s="12"/>
    </row>
    <row r="54" ht="15.75" customHeight="1">
      <c r="A54" s="13"/>
      <c r="B54" s="12"/>
      <c r="C54" s="12"/>
      <c r="D54" s="12"/>
      <c r="E54" s="12"/>
      <c r="F54" s="12"/>
      <c r="G54" s="12"/>
      <c r="H54" s="12"/>
      <c r="I54" s="12"/>
      <c r="J54" s="12"/>
      <c r="K54" s="12"/>
      <c r="L54" s="12"/>
      <c r="M54" s="12"/>
      <c r="N54" s="12"/>
      <c r="O54" s="12"/>
      <c r="P54" s="12"/>
      <c r="Q54" s="12"/>
      <c r="R54" s="12"/>
      <c r="S54" s="12"/>
      <c r="T54" s="12"/>
    </row>
    <row r="55" ht="15.75" customHeight="1">
      <c r="A55" s="6" t="s">
        <v>5</v>
      </c>
      <c r="B55" s="7">
        <v>84.0</v>
      </c>
      <c r="C55" s="5"/>
      <c r="D55" s="5"/>
      <c r="E55" s="5"/>
      <c r="F55" s="5"/>
      <c r="G55" s="5"/>
      <c r="H55" s="5"/>
      <c r="I55" s="5"/>
      <c r="J55" s="5"/>
      <c r="K55" s="5"/>
      <c r="L55" s="5"/>
      <c r="M55" s="5"/>
      <c r="N55" s="5"/>
      <c r="O55" s="5"/>
      <c r="P55" s="5"/>
      <c r="Q55" s="5"/>
      <c r="R55" s="5"/>
      <c r="S55" s="5"/>
      <c r="T55" s="5"/>
    </row>
    <row r="56" ht="15.75" customHeight="1">
      <c r="A56" s="8" t="s">
        <v>6</v>
      </c>
      <c r="B56" s="9">
        <v>150.0</v>
      </c>
      <c r="C56" s="5"/>
      <c r="D56" s="5"/>
      <c r="E56" s="5"/>
      <c r="F56" s="5"/>
      <c r="G56" s="5"/>
      <c r="H56" s="5"/>
      <c r="I56" s="5"/>
      <c r="J56" s="5"/>
      <c r="K56" s="5"/>
      <c r="L56" s="5"/>
      <c r="M56" s="5"/>
      <c r="N56" s="5"/>
      <c r="O56" s="5"/>
      <c r="P56" s="5"/>
      <c r="Q56" s="5"/>
      <c r="R56" s="5"/>
      <c r="S56" s="5"/>
      <c r="T56" s="5"/>
    </row>
    <row r="57" ht="15.75" customHeight="1">
      <c r="A57" s="5"/>
      <c r="B57" s="5"/>
      <c r="C57" s="5"/>
      <c r="D57" s="5"/>
      <c r="E57" s="5"/>
      <c r="F57" s="5"/>
      <c r="G57" s="5"/>
      <c r="H57" s="5"/>
      <c r="I57" s="5"/>
      <c r="J57" s="5"/>
      <c r="K57" s="5"/>
      <c r="L57" s="5"/>
      <c r="M57" s="5"/>
      <c r="N57" s="5"/>
      <c r="O57" s="5"/>
      <c r="P57" s="5"/>
      <c r="Q57" s="5"/>
      <c r="R57" s="5"/>
      <c r="S57" s="5"/>
      <c r="T57" s="5"/>
    </row>
    <row r="58" ht="15.75" customHeight="1">
      <c r="A58" s="5" t="s">
        <v>7</v>
      </c>
      <c r="B58" s="16">
        <v>0.0989</v>
      </c>
      <c r="C58" s="17">
        <v>0.0999</v>
      </c>
      <c r="D58" s="17">
        <v>0.1024</v>
      </c>
      <c r="E58" s="17">
        <v>0.1099</v>
      </c>
      <c r="F58" s="17">
        <v>0.1119</v>
      </c>
      <c r="G58" s="17">
        <v>0.1129</v>
      </c>
      <c r="H58" s="17">
        <v>0.1149</v>
      </c>
      <c r="I58" s="17">
        <v>0.1159</v>
      </c>
      <c r="J58" s="17">
        <v>0.1179</v>
      </c>
      <c r="K58" s="17">
        <v>0.1199</v>
      </c>
      <c r="L58" s="17">
        <v>0.1219</v>
      </c>
      <c r="M58" s="17">
        <v>0.1254</v>
      </c>
      <c r="N58" s="10">
        <v>0.1379</v>
      </c>
      <c r="O58" s="10">
        <v>0.1549</v>
      </c>
      <c r="P58" s="10">
        <v>0.1699</v>
      </c>
      <c r="Q58" s="10">
        <v>0.1899</v>
      </c>
      <c r="R58" s="10">
        <v>0.1949</v>
      </c>
      <c r="S58" s="10">
        <v>0.2049</v>
      </c>
      <c r="T58" s="10">
        <v>0.2149</v>
      </c>
    </row>
    <row r="59" ht="15.75" customHeight="1">
      <c r="A59" s="6" t="s">
        <v>8</v>
      </c>
      <c r="B59" s="14"/>
      <c r="C59" s="5"/>
      <c r="D59" s="5"/>
      <c r="E59" s="5"/>
      <c r="F59" s="5"/>
      <c r="G59" s="5"/>
      <c r="H59" s="5"/>
      <c r="I59" s="5"/>
      <c r="J59" s="5"/>
      <c r="K59" s="5"/>
      <c r="L59" s="5"/>
      <c r="M59" s="5"/>
      <c r="N59" s="5"/>
      <c r="O59" s="5"/>
      <c r="P59" s="5"/>
      <c r="Q59" s="5"/>
      <c r="R59" s="5"/>
      <c r="S59" s="5"/>
      <c r="T59" s="5"/>
    </row>
    <row r="60" ht="15.75" customHeight="1">
      <c r="A60" s="13">
        <v>2000.0</v>
      </c>
      <c r="B60" s="12">
        <f t="shared" ref="B60:T60" si="33">-PMT(B$58/12,$B$55,$A60+$B$56,0)*$B$55-$A60</f>
        <v>987.9191591</v>
      </c>
      <c r="C60" s="12">
        <f t="shared" si="33"/>
        <v>997.2407656</v>
      </c>
      <c r="D60" s="12">
        <f t="shared" si="33"/>
        <v>1020.617025</v>
      </c>
      <c r="E60" s="12">
        <f t="shared" si="33"/>
        <v>1091.362521</v>
      </c>
      <c r="F60" s="12">
        <f t="shared" si="33"/>
        <v>1110.383512</v>
      </c>
      <c r="G60" s="12">
        <f t="shared" si="33"/>
        <v>1119.918464</v>
      </c>
      <c r="H60" s="12">
        <f t="shared" si="33"/>
        <v>1139.037182</v>
      </c>
      <c r="I60" s="12">
        <f t="shared" si="33"/>
        <v>1148.620909</v>
      </c>
      <c r="J60" s="12">
        <f t="shared" si="33"/>
        <v>1167.837</v>
      </c>
      <c r="K60" s="12">
        <f t="shared" si="33"/>
        <v>1187.117807</v>
      </c>
      <c r="L60" s="12">
        <f t="shared" si="33"/>
        <v>1206.463166</v>
      </c>
      <c r="M60" s="12">
        <f t="shared" si="33"/>
        <v>1240.472379</v>
      </c>
      <c r="N60" s="12">
        <f t="shared" si="33"/>
        <v>1363.529803</v>
      </c>
      <c r="O60" s="12">
        <f t="shared" si="33"/>
        <v>1534.82856</v>
      </c>
      <c r="P60" s="12">
        <f t="shared" si="33"/>
        <v>1689.662727</v>
      </c>
      <c r="Q60" s="12">
        <f t="shared" si="33"/>
        <v>1901.335168</v>
      </c>
      <c r="R60" s="12">
        <f t="shared" si="33"/>
        <v>1955.16478</v>
      </c>
      <c r="S60" s="12">
        <f t="shared" si="33"/>
        <v>2063.894013</v>
      </c>
      <c r="T60" s="12">
        <f t="shared" si="33"/>
        <v>2174.026626</v>
      </c>
    </row>
    <row r="61" ht="15.75" customHeight="1">
      <c r="A61" s="13">
        <v>5000.0</v>
      </c>
      <c r="B61" s="12">
        <f t="shared" ref="B61:T61" si="34">-PMT(B$58/12,$B$55,$A61+$B$56,0)*$B$55-$A61</f>
        <v>2157.108683</v>
      </c>
      <c r="C61" s="12">
        <f t="shared" si="34"/>
        <v>2179.437183</v>
      </c>
      <c r="D61" s="12">
        <f t="shared" si="34"/>
        <v>2235.431479</v>
      </c>
      <c r="E61" s="12">
        <f t="shared" si="34"/>
        <v>2404.891621</v>
      </c>
      <c r="F61" s="12">
        <f t="shared" si="34"/>
        <v>2450.453529</v>
      </c>
      <c r="G61" s="12">
        <f t="shared" si="34"/>
        <v>2473.293064</v>
      </c>
      <c r="H61" s="12">
        <f t="shared" si="34"/>
        <v>2519.089063</v>
      </c>
      <c r="I61" s="12">
        <f t="shared" si="34"/>
        <v>2542.045433</v>
      </c>
      <c r="J61" s="12">
        <f t="shared" si="34"/>
        <v>2588.074675</v>
      </c>
      <c r="K61" s="12">
        <f t="shared" si="34"/>
        <v>2634.258933</v>
      </c>
      <c r="L61" s="12">
        <f t="shared" si="34"/>
        <v>2680.597817</v>
      </c>
      <c r="M61" s="12">
        <f t="shared" si="34"/>
        <v>2762.061744</v>
      </c>
      <c r="N61" s="12">
        <f t="shared" si="34"/>
        <v>3056.827203</v>
      </c>
      <c r="O61" s="12">
        <f t="shared" si="34"/>
        <v>3467.14748</v>
      </c>
      <c r="P61" s="12">
        <f t="shared" si="34"/>
        <v>3838.029324</v>
      </c>
      <c r="Q61" s="12">
        <f t="shared" si="34"/>
        <v>4345.058657</v>
      </c>
      <c r="R61" s="12">
        <f t="shared" si="34"/>
        <v>4473.999358</v>
      </c>
      <c r="S61" s="12">
        <f t="shared" si="34"/>
        <v>4734.443798</v>
      </c>
      <c r="T61" s="12">
        <f t="shared" si="34"/>
        <v>4998.249824</v>
      </c>
    </row>
    <row r="62" ht="15.75" customHeight="1">
      <c r="A62" s="13">
        <f t="shared" ref="A62:A74" si="36">A61+5000</f>
        <v>10000</v>
      </c>
      <c r="B62" s="12">
        <f t="shared" ref="B62:T62" si="35">-PMT(B$58/12,$B$55,$A62+$B$56,0)*$B$55-$A62</f>
        <v>4105.757891</v>
      </c>
      <c r="C62" s="12">
        <f t="shared" si="35"/>
        <v>4149.764545</v>
      </c>
      <c r="D62" s="12">
        <f t="shared" si="35"/>
        <v>4260.122235</v>
      </c>
      <c r="E62" s="12">
        <f t="shared" si="35"/>
        <v>4594.106787</v>
      </c>
      <c r="F62" s="12">
        <f t="shared" si="35"/>
        <v>4683.903556</v>
      </c>
      <c r="G62" s="12">
        <f t="shared" si="35"/>
        <v>4728.917398</v>
      </c>
      <c r="H62" s="12">
        <f t="shared" si="35"/>
        <v>4819.175533</v>
      </c>
      <c r="I62" s="12">
        <f t="shared" si="35"/>
        <v>4864.419641</v>
      </c>
      <c r="J62" s="12">
        <f t="shared" si="35"/>
        <v>4955.137467</v>
      </c>
      <c r="K62" s="12">
        <f t="shared" si="35"/>
        <v>5046.16081</v>
      </c>
      <c r="L62" s="12">
        <f t="shared" si="35"/>
        <v>5137.4889</v>
      </c>
      <c r="M62" s="12">
        <f t="shared" si="35"/>
        <v>5298.044021</v>
      </c>
      <c r="N62" s="12">
        <f t="shared" si="35"/>
        <v>5878.989536</v>
      </c>
      <c r="O62" s="12">
        <f t="shared" si="35"/>
        <v>6687.679014</v>
      </c>
      <c r="P62" s="12">
        <f t="shared" si="35"/>
        <v>7418.640317</v>
      </c>
      <c r="Q62" s="12">
        <f t="shared" si="35"/>
        <v>8417.93114</v>
      </c>
      <c r="R62" s="12">
        <f t="shared" si="35"/>
        <v>8672.056987</v>
      </c>
      <c r="S62" s="12">
        <f t="shared" si="35"/>
        <v>9185.360107</v>
      </c>
      <c r="T62" s="12">
        <f t="shared" si="35"/>
        <v>9705.288488</v>
      </c>
    </row>
    <row r="63" ht="15.75" customHeight="1">
      <c r="A63" s="13">
        <f t="shared" si="36"/>
        <v>15000</v>
      </c>
      <c r="B63" s="12">
        <f t="shared" ref="B63:T63" si="37">-PMT(B$58/12,$B$55,$A63+$B$56,0)*$B$55-$A63</f>
        <v>6054.407098</v>
      </c>
      <c r="C63" s="12">
        <f t="shared" si="37"/>
        <v>6120.091907</v>
      </c>
      <c r="D63" s="12">
        <f t="shared" si="37"/>
        <v>6284.812991</v>
      </c>
      <c r="E63" s="12">
        <f t="shared" si="37"/>
        <v>6783.321952</v>
      </c>
      <c r="F63" s="12">
        <f t="shared" si="37"/>
        <v>6917.353584</v>
      </c>
      <c r="G63" s="12">
        <f t="shared" si="37"/>
        <v>6984.541732</v>
      </c>
      <c r="H63" s="12">
        <f t="shared" si="37"/>
        <v>7119.262002</v>
      </c>
      <c r="I63" s="12">
        <f t="shared" si="37"/>
        <v>7186.793848</v>
      </c>
      <c r="J63" s="12">
        <f t="shared" si="37"/>
        <v>7322.200259</v>
      </c>
      <c r="K63" s="12">
        <f t="shared" si="37"/>
        <v>7458.062686</v>
      </c>
      <c r="L63" s="12">
        <f t="shared" si="37"/>
        <v>7594.379984</v>
      </c>
      <c r="M63" s="12">
        <f t="shared" si="37"/>
        <v>7834.026297</v>
      </c>
      <c r="N63" s="12">
        <f t="shared" si="37"/>
        <v>8701.151868</v>
      </c>
      <c r="O63" s="12">
        <f t="shared" si="37"/>
        <v>9908.210548</v>
      </c>
      <c r="P63" s="12">
        <f t="shared" si="37"/>
        <v>10999.25131</v>
      </c>
      <c r="Q63" s="12">
        <f t="shared" si="37"/>
        <v>12490.80362</v>
      </c>
      <c r="R63" s="12">
        <f t="shared" si="37"/>
        <v>12870.11462</v>
      </c>
      <c r="S63" s="12">
        <f t="shared" si="37"/>
        <v>13636.27642</v>
      </c>
      <c r="T63" s="12">
        <f t="shared" si="37"/>
        <v>14412.32715</v>
      </c>
    </row>
    <row r="64" ht="15.75" customHeight="1">
      <c r="A64" s="13">
        <f t="shared" si="36"/>
        <v>20000</v>
      </c>
      <c r="B64" s="12">
        <f t="shared" ref="B64:T64" si="38">-PMT(B$58/12,$B$55,$A64+$B$56,0)*$B$55-$A64</f>
        <v>8003.056305</v>
      </c>
      <c r="C64" s="12">
        <f t="shared" si="38"/>
        <v>8090.419268</v>
      </c>
      <c r="D64" s="12">
        <f t="shared" si="38"/>
        <v>8309.503748</v>
      </c>
      <c r="E64" s="12">
        <f t="shared" si="38"/>
        <v>8972.537118</v>
      </c>
      <c r="F64" s="12">
        <f t="shared" si="38"/>
        <v>9150.803612</v>
      </c>
      <c r="G64" s="12">
        <f t="shared" si="38"/>
        <v>9240.166066</v>
      </c>
      <c r="H64" s="12">
        <f t="shared" si="38"/>
        <v>9419.348472</v>
      </c>
      <c r="I64" s="12">
        <f t="shared" si="38"/>
        <v>9509.168055</v>
      </c>
      <c r="J64" s="12">
        <f t="shared" si="38"/>
        <v>9689.263051</v>
      </c>
      <c r="K64" s="12">
        <f t="shared" si="38"/>
        <v>9869.964563</v>
      </c>
      <c r="L64" s="12">
        <f t="shared" si="38"/>
        <v>10051.27107</v>
      </c>
      <c r="M64" s="12">
        <f t="shared" si="38"/>
        <v>10370.00857</v>
      </c>
      <c r="N64" s="12">
        <f t="shared" si="38"/>
        <v>11523.3142</v>
      </c>
      <c r="O64" s="12">
        <f t="shared" si="38"/>
        <v>13128.74208</v>
      </c>
      <c r="P64" s="12">
        <f t="shared" si="38"/>
        <v>14579.8623</v>
      </c>
      <c r="Q64" s="12">
        <f t="shared" si="38"/>
        <v>16563.6761</v>
      </c>
      <c r="R64" s="12">
        <f t="shared" si="38"/>
        <v>17068.17224</v>
      </c>
      <c r="S64" s="12">
        <f t="shared" si="38"/>
        <v>18087.19272</v>
      </c>
      <c r="T64" s="12">
        <f t="shared" si="38"/>
        <v>19119.36582</v>
      </c>
    </row>
    <row r="65" ht="15.75" customHeight="1">
      <c r="A65" s="13">
        <f t="shared" si="36"/>
        <v>25000</v>
      </c>
      <c r="B65" s="12">
        <f t="shared" ref="B65:T65" si="39">-PMT(B$58/12,$B$55,$A65+$B$56,0)*$B$55-$A65</f>
        <v>9951.705512</v>
      </c>
      <c r="C65" s="12">
        <f t="shared" si="39"/>
        <v>10060.74663</v>
      </c>
      <c r="D65" s="12">
        <f t="shared" si="39"/>
        <v>10334.1945</v>
      </c>
      <c r="E65" s="12">
        <f t="shared" si="39"/>
        <v>11161.75228</v>
      </c>
      <c r="F65" s="12">
        <f t="shared" si="39"/>
        <v>11384.25364</v>
      </c>
      <c r="G65" s="12">
        <f t="shared" si="39"/>
        <v>11495.7904</v>
      </c>
      <c r="H65" s="12">
        <f t="shared" si="39"/>
        <v>11719.43494</v>
      </c>
      <c r="I65" s="12">
        <f t="shared" si="39"/>
        <v>11831.54226</v>
      </c>
      <c r="J65" s="12">
        <f t="shared" si="39"/>
        <v>12056.32584</v>
      </c>
      <c r="K65" s="12">
        <f t="shared" si="39"/>
        <v>12281.86644</v>
      </c>
      <c r="L65" s="12">
        <f t="shared" si="39"/>
        <v>12508.16215</v>
      </c>
      <c r="M65" s="12">
        <f t="shared" si="39"/>
        <v>12905.99085</v>
      </c>
      <c r="N65" s="12">
        <f t="shared" si="39"/>
        <v>14345.47653</v>
      </c>
      <c r="O65" s="12">
        <f t="shared" si="39"/>
        <v>16349.27362</v>
      </c>
      <c r="P65" s="12">
        <f t="shared" si="39"/>
        <v>18160.4733</v>
      </c>
      <c r="Q65" s="12">
        <f t="shared" si="39"/>
        <v>20636.54859</v>
      </c>
      <c r="R65" s="12">
        <f t="shared" si="39"/>
        <v>21266.22987</v>
      </c>
      <c r="S65" s="12">
        <f t="shared" si="39"/>
        <v>22538.10903</v>
      </c>
      <c r="T65" s="12">
        <f t="shared" si="39"/>
        <v>23826.40448</v>
      </c>
    </row>
    <row r="66" ht="15.75" customHeight="1">
      <c r="A66" s="13">
        <f t="shared" si="36"/>
        <v>30000</v>
      </c>
      <c r="B66" s="12">
        <f t="shared" ref="B66:T66" si="40">-PMT(B$58/12,$B$55,$A66+$B$56,0)*$B$55-$A66</f>
        <v>11900.35472</v>
      </c>
      <c r="C66" s="12">
        <f t="shared" si="40"/>
        <v>12031.07399</v>
      </c>
      <c r="D66" s="12">
        <f t="shared" si="40"/>
        <v>12358.88526</v>
      </c>
      <c r="E66" s="12">
        <f t="shared" si="40"/>
        <v>13350.96745</v>
      </c>
      <c r="F66" s="12">
        <f t="shared" si="40"/>
        <v>13617.70367</v>
      </c>
      <c r="G66" s="12">
        <f t="shared" si="40"/>
        <v>13751.41473</v>
      </c>
      <c r="H66" s="12">
        <f t="shared" si="40"/>
        <v>14019.52141</v>
      </c>
      <c r="I66" s="12">
        <f t="shared" si="40"/>
        <v>14153.91647</v>
      </c>
      <c r="J66" s="12">
        <f t="shared" si="40"/>
        <v>14423.38863</v>
      </c>
      <c r="K66" s="12">
        <f t="shared" si="40"/>
        <v>14693.76832</v>
      </c>
      <c r="L66" s="12">
        <f t="shared" si="40"/>
        <v>14965.05324</v>
      </c>
      <c r="M66" s="12">
        <f t="shared" si="40"/>
        <v>15441.97313</v>
      </c>
      <c r="N66" s="12">
        <f t="shared" si="40"/>
        <v>17167.63887</v>
      </c>
      <c r="O66" s="12">
        <f t="shared" si="40"/>
        <v>19569.80515</v>
      </c>
      <c r="P66" s="12">
        <f t="shared" si="40"/>
        <v>21741.08429</v>
      </c>
      <c r="Q66" s="12">
        <f t="shared" si="40"/>
        <v>24709.42107</v>
      </c>
      <c r="R66" s="12">
        <f t="shared" si="40"/>
        <v>25464.2875</v>
      </c>
      <c r="S66" s="12">
        <f t="shared" si="40"/>
        <v>26989.02534</v>
      </c>
      <c r="T66" s="12">
        <f t="shared" si="40"/>
        <v>28533.44314</v>
      </c>
    </row>
    <row r="67" ht="15.75" customHeight="1">
      <c r="A67" s="13">
        <f t="shared" si="36"/>
        <v>35000</v>
      </c>
      <c r="B67" s="12">
        <f t="shared" ref="B67:T67" si="41">-PMT(B$58/12,$B$55,$A67+$B$56,0)*$B$55-$A67</f>
        <v>13849.00393</v>
      </c>
      <c r="C67" s="12">
        <f t="shared" si="41"/>
        <v>14001.40135</v>
      </c>
      <c r="D67" s="12">
        <f t="shared" si="41"/>
        <v>14383.57602</v>
      </c>
      <c r="E67" s="12">
        <f t="shared" si="41"/>
        <v>15540.18262</v>
      </c>
      <c r="F67" s="12">
        <f t="shared" si="41"/>
        <v>15851.1537</v>
      </c>
      <c r="G67" s="12">
        <f t="shared" si="41"/>
        <v>16007.03907</v>
      </c>
      <c r="H67" s="12">
        <f t="shared" si="41"/>
        <v>16319.60788</v>
      </c>
      <c r="I67" s="12">
        <f t="shared" si="41"/>
        <v>16476.29068</v>
      </c>
      <c r="J67" s="12">
        <f t="shared" si="41"/>
        <v>16790.45143</v>
      </c>
      <c r="K67" s="12">
        <f t="shared" si="41"/>
        <v>17105.67019</v>
      </c>
      <c r="L67" s="12">
        <f t="shared" si="41"/>
        <v>17421.94432</v>
      </c>
      <c r="M67" s="12">
        <f t="shared" si="41"/>
        <v>17977.9554</v>
      </c>
      <c r="N67" s="12">
        <f t="shared" si="41"/>
        <v>19989.8012</v>
      </c>
      <c r="O67" s="12">
        <f t="shared" si="41"/>
        <v>22790.33668</v>
      </c>
      <c r="P67" s="12">
        <f t="shared" si="41"/>
        <v>25321.69529</v>
      </c>
      <c r="Q67" s="12">
        <f t="shared" si="41"/>
        <v>28782.29355</v>
      </c>
      <c r="R67" s="12">
        <f t="shared" si="41"/>
        <v>29662.34513</v>
      </c>
      <c r="S67" s="12">
        <f t="shared" si="41"/>
        <v>31439.94165</v>
      </c>
      <c r="T67" s="12">
        <f t="shared" si="41"/>
        <v>33240.48181</v>
      </c>
    </row>
    <row r="68" ht="15.75" customHeight="1">
      <c r="A68" s="13">
        <f t="shared" si="36"/>
        <v>40000</v>
      </c>
      <c r="B68" s="12">
        <f t="shared" ref="B68:T68" si="42">-PMT(B$58/12,$B$55,$A68+$B$56,0)*$B$55-$A68</f>
        <v>15797.65313</v>
      </c>
      <c r="C68" s="12">
        <f t="shared" si="42"/>
        <v>15971.72872</v>
      </c>
      <c r="D68" s="12">
        <f t="shared" si="42"/>
        <v>16408.26677</v>
      </c>
      <c r="E68" s="12">
        <f t="shared" si="42"/>
        <v>17729.39778</v>
      </c>
      <c r="F68" s="12">
        <f t="shared" si="42"/>
        <v>18084.60372</v>
      </c>
      <c r="G68" s="12">
        <f t="shared" si="42"/>
        <v>18262.6634</v>
      </c>
      <c r="H68" s="12">
        <f t="shared" si="42"/>
        <v>18619.69435</v>
      </c>
      <c r="I68" s="12">
        <f t="shared" si="42"/>
        <v>18798.66488</v>
      </c>
      <c r="J68" s="12">
        <f t="shared" si="42"/>
        <v>19157.51422</v>
      </c>
      <c r="K68" s="12">
        <f t="shared" si="42"/>
        <v>19517.57207</v>
      </c>
      <c r="L68" s="12">
        <f t="shared" si="42"/>
        <v>19878.8354</v>
      </c>
      <c r="M68" s="12">
        <f t="shared" si="42"/>
        <v>20513.93768</v>
      </c>
      <c r="N68" s="12">
        <f t="shared" si="42"/>
        <v>22811.96353</v>
      </c>
      <c r="O68" s="12">
        <f t="shared" si="42"/>
        <v>26010.86822</v>
      </c>
      <c r="P68" s="12">
        <f t="shared" si="42"/>
        <v>28902.30628</v>
      </c>
      <c r="Q68" s="12">
        <f t="shared" si="42"/>
        <v>32855.16604</v>
      </c>
      <c r="R68" s="12">
        <f t="shared" si="42"/>
        <v>33860.40276</v>
      </c>
      <c r="S68" s="12">
        <f t="shared" si="42"/>
        <v>35890.85796</v>
      </c>
      <c r="T68" s="12">
        <f t="shared" si="42"/>
        <v>37947.52047</v>
      </c>
    </row>
    <row r="69" ht="15.75" customHeight="1">
      <c r="A69" s="13">
        <f t="shared" si="36"/>
        <v>45000</v>
      </c>
      <c r="B69" s="12">
        <f t="shared" ref="B69:T69" si="43">-PMT(B$58/12,$B$55,$A69+$B$56,0)*$B$55-$A69</f>
        <v>17746.30234</v>
      </c>
      <c r="C69" s="12">
        <f t="shared" si="43"/>
        <v>17942.05608</v>
      </c>
      <c r="D69" s="12">
        <f t="shared" si="43"/>
        <v>18432.95753</v>
      </c>
      <c r="E69" s="12">
        <f t="shared" si="43"/>
        <v>19918.61295</v>
      </c>
      <c r="F69" s="12">
        <f t="shared" si="43"/>
        <v>20318.05375</v>
      </c>
      <c r="G69" s="12">
        <f t="shared" si="43"/>
        <v>20518.28773</v>
      </c>
      <c r="H69" s="12">
        <f t="shared" si="43"/>
        <v>20919.78082</v>
      </c>
      <c r="I69" s="12">
        <f t="shared" si="43"/>
        <v>21121.03909</v>
      </c>
      <c r="J69" s="12">
        <f t="shared" si="43"/>
        <v>21524.57701</v>
      </c>
      <c r="K69" s="12">
        <f t="shared" si="43"/>
        <v>21929.47395</v>
      </c>
      <c r="L69" s="12">
        <f t="shared" si="43"/>
        <v>22335.72649</v>
      </c>
      <c r="M69" s="12">
        <f t="shared" si="43"/>
        <v>23049.91995</v>
      </c>
      <c r="N69" s="12">
        <f t="shared" si="43"/>
        <v>25634.12587</v>
      </c>
      <c r="O69" s="12">
        <f t="shared" si="43"/>
        <v>29231.39975</v>
      </c>
      <c r="P69" s="12">
        <f t="shared" si="43"/>
        <v>32482.91727</v>
      </c>
      <c r="Q69" s="12">
        <f t="shared" si="43"/>
        <v>36928.03852</v>
      </c>
      <c r="R69" s="12">
        <f t="shared" si="43"/>
        <v>38058.46039</v>
      </c>
      <c r="S69" s="12">
        <f t="shared" si="43"/>
        <v>40341.77427</v>
      </c>
      <c r="T69" s="12">
        <f t="shared" si="43"/>
        <v>42654.55914</v>
      </c>
    </row>
    <row r="70" ht="15.75" customHeight="1">
      <c r="A70" s="13">
        <f t="shared" si="36"/>
        <v>50000</v>
      </c>
      <c r="B70" s="12">
        <f t="shared" ref="B70:M70" si="44">-PMT(B$58/12,$B$55,$A70+$B$56,0)*$B$55-$A70</f>
        <v>19694.95155</v>
      </c>
      <c r="C70" s="12">
        <f t="shared" si="44"/>
        <v>19912.38344</v>
      </c>
      <c r="D70" s="12">
        <f t="shared" si="44"/>
        <v>20457.64828</v>
      </c>
      <c r="E70" s="12">
        <f t="shared" si="44"/>
        <v>22107.82811</v>
      </c>
      <c r="F70" s="12">
        <f t="shared" si="44"/>
        <v>22551.50378</v>
      </c>
      <c r="G70" s="12">
        <f t="shared" si="44"/>
        <v>22773.91207</v>
      </c>
      <c r="H70" s="12">
        <f t="shared" si="44"/>
        <v>23219.86729</v>
      </c>
      <c r="I70" s="12">
        <f t="shared" si="44"/>
        <v>23443.4133</v>
      </c>
      <c r="J70" s="12">
        <f t="shared" si="44"/>
        <v>23891.6398</v>
      </c>
      <c r="K70" s="12">
        <f t="shared" si="44"/>
        <v>24341.37582</v>
      </c>
      <c r="L70" s="12">
        <f t="shared" si="44"/>
        <v>24792.61757</v>
      </c>
      <c r="M70" s="12">
        <f t="shared" si="44"/>
        <v>25585.90223</v>
      </c>
      <c r="N70" s="12"/>
      <c r="O70" s="12"/>
      <c r="P70" s="12"/>
      <c r="Q70" s="12"/>
      <c r="R70" s="12"/>
      <c r="S70" s="12"/>
      <c r="T70" s="12"/>
    </row>
    <row r="71" ht="15.75" customHeight="1">
      <c r="A71" s="13">
        <f t="shared" si="36"/>
        <v>55000</v>
      </c>
      <c r="B71" s="12">
        <f t="shared" ref="B71:M71" si="45">-PMT(B$58/12,$B$55,$A71+$B$56,0)*$B$55-$A71</f>
        <v>21643.60076</v>
      </c>
      <c r="C71" s="12">
        <f t="shared" si="45"/>
        <v>21882.7108</v>
      </c>
      <c r="D71" s="12">
        <f t="shared" si="45"/>
        <v>22482.33904</v>
      </c>
      <c r="E71" s="12">
        <f t="shared" si="45"/>
        <v>24297.04328</v>
      </c>
      <c r="F71" s="12">
        <f t="shared" si="45"/>
        <v>24784.95381</v>
      </c>
      <c r="G71" s="12">
        <f t="shared" si="45"/>
        <v>25029.5364</v>
      </c>
      <c r="H71" s="12">
        <f t="shared" si="45"/>
        <v>25519.95376</v>
      </c>
      <c r="I71" s="12">
        <f t="shared" si="45"/>
        <v>25765.78751</v>
      </c>
      <c r="J71" s="12">
        <f t="shared" si="45"/>
        <v>26258.70259</v>
      </c>
      <c r="K71" s="12">
        <f t="shared" si="45"/>
        <v>26753.2777</v>
      </c>
      <c r="L71" s="12">
        <f t="shared" si="45"/>
        <v>27249.50866</v>
      </c>
      <c r="M71" s="12">
        <f t="shared" si="45"/>
        <v>28121.88451</v>
      </c>
      <c r="N71" s="12"/>
      <c r="O71" s="12"/>
      <c r="P71" s="12"/>
      <c r="Q71" s="12"/>
      <c r="R71" s="12"/>
      <c r="S71" s="12"/>
      <c r="T71" s="12"/>
    </row>
    <row r="72" ht="15.75" customHeight="1">
      <c r="A72" s="13">
        <f t="shared" si="36"/>
        <v>60000</v>
      </c>
      <c r="B72" s="12">
        <f t="shared" ref="B72:M72" si="46">-PMT(B$58/12,$B$55,$A72+$B$56,0)*$B$55-$A72</f>
        <v>23592.24996</v>
      </c>
      <c r="C72" s="12">
        <f t="shared" si="46"/>
        <v>23853.03816</v>
      </c>
      <c r="D72" s="12">
        <f t="shared" si="46"/>
        <v>24507.0298</v>
      </c>
      <c r="E72" s="12">
        <f t="shared" si="46"/>
        <v>26486.25844</v>
      </c>
      <c r="F72" s="12">
        <f t="shared" si="46"/>
        <v>27018.40383</v>
      </c>
      <c r="G72" s="12">
        <f t="shared" si="46"/>
        <v>27285.16074</v>
      </c>
      <c r="H72" s="12">
        <f t="shared" si="46"/>
        <v>27820.04023</v>
      </c>
      <c r="I72" s="12">
        <f t="shared" si="46"/>
        <v>28088.16171</v>
      </c>
      <c r="J72" s="12">
        <f t="shared" si="46"/>
        <v>28625.76538</v>
      </c>
      <c r="K72" s="12">
        <f t="shared" si="46"/>
        <v>29165.17958</v>
      </c>
      <c r="L72" s="12">
        <f t="shared" si="46"/>
        <v>29706.39974</v>
      </c>
      <c r="M72" s="12">
        <f t="shared" si="46"/>
        <v>30657.86678</v>
      </c>
      <c r="N72" s="12"/>
      <c r="O72" s="12"/>
      <c r="P72" s="12"/>
      <c r="Q72" s="12"/>
      <c r="R72" s="12"/>
      <c r="S72" s="12"/>
      <c r="T72" s="12"/>
    </row>
    <row r="73" ht="15.75" customHeight="1">
      <c r="A73" s="13">
        <f t="shared" si="36"/>
        <v>65000</v>
      </c>
      <c r="B73" s="12">
        <f t="shared" ref="B73:M73" si="47">-PMT(B$58/12,$B$55,$A73+$B$56,0)*$B$55-$A73</f>
        <v>25540.89917</v>
      </c>
      <c r="C73" s="12">
        <f t="shared" si="47"/>
        <v>25823.36553</v>
      </c>
      <c r="D73" s="12">
        <f t="shared" si="47"/>
        <v>26531.72055</v>
      </c>
      <c r="E73" s="12">
        <f t="shared" si="47"/>
        <v>28675.47361</v>
      </c>
      <c r="F73" s="12">
        <f t="shared" si="47"/>
        <v>29251.85386</v>
      </c>
      <c r="G73" s="12">
        <f t="shared" si="47"/>
        <v>29540.78507</v>
      </c>
      <c r="H73" s="12">
        <f t="shared" si="47"/>
        <v>30120.1267</v>
      </c>
      <c r="I73" s="12">
        <f t="shared" si="47"/>
        <v>30410.53592</v>
      </c>
      <c r="J73" s="12">
        <f t="shared" si="47"/>
        <v>30992.82818</v>
      </c>
      <c r="K73" s="12">
        <f t="shared" si="47"/>
        <v>31577.08145</v>
      </c>
      <c r="L73" s="12">
        <f t="shared" si="47"/>
        <v>32163.29082</v>
      </c>
      <c r="M73" s="12">
        <f t="shared" si="47"/>
        <v>33193.84906</v>
      </c>
      <c r="N73" s="12"/>
      <c r="O73" s="12"/>
      <c r="P73" s="12"/>
      <c r="Q73" s="12"/>
      <c r="R73" s="12"/>
      <c r="S73" s="12"/>
      <c r="T73" s="12"/>
    </row>
    <row r="74" ht="15.75" customHeight="1">
      <c r="A74" s="13">
        <f t="shared" si="36"/>
        <v>70000</v>
      </c>
      <c r="B74" s="12">
        <f t="shared" ref="B74:K74" si="48">-PMT(B$58/12,$B$55,$A74+$B$56,0)*$B$55-$A74</f>
        <v>27489.54838</v>
      </c>
      <c r="C74" s="12">
        <f t="shared" si="48"/>
        <v>27793.69289</v>
      </c>
      <c r="D74" s="12">
        <f t="shared" si="48"/>
        <v>28556.41131</v>
      </c>
      <c r="E74" s="12">
        <f t="shared" si="48"/>
        <v>30864.68878</v>
      </c>
      <c r="F74" s="12">
        <f t="shared" si="48"/>
        <v>31485.30389</v>
      </c>
      <c r="G74" s="12">
        <f t="shared" si="48"/>
        <v>31796.4094</v>
      </c>
      <c r="H74" s="12">
        <f t="shared" si="48"/>
        <v>32420.21317</v>
      </c>
      <c r="I74" s="12">
        <f t="shared" si="48"/>
        <v>32732.91013</v>
      </c>
      <c r="J74" s="12">
        <f t="shared" si="48"/>
        <v>33359.89097</v>
      </c>
      <c r="K74" s="12">
        <f t="shared" si="48"/>
        <v>33988.98333</v>
      </c>
      <c r="L74" s="12"/>
      <c r="M74" s="12"/>
      <c r="N74" s="12"/>
      <c r="O74" s="12"/>
      <c r="P74" s="12"/>
      <c r="Q74" s="12"/>
      <c r="R74" s="12"/>
      <c r="S74" s="12"/>
      <c r="T74" s="12"/>
    </row>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rintOptions gridLines="1" horizontalCentered="1"/>
  <pageMargins bottom="0.75" footer="0.0" header="0.0" left="0.7" right="0.7" top="0.75"/>
  <pageSetup fitToHeight="0" paperSize="9"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3.13"/>
    <col customWidth="1" min="2" max="20" width="14.38"/>
  </cols>
  <sheetData>
    <row r="1" ht="15.75" customHeight="1">
      <c r="A1" s="4"/>
      <c r="B1" s="5"/>
      <c r="C1" s="5"/>
      <c r="D1" s="5"/>
      <c r="E1" s="5"/>
      <c r="F1" s="5"/>
      <c r="G1" s="5"/>
      <c r="H1" s="5"/>
      <c r="I1" s="5"/>
      <c r="J1" s="5"/>
      <c r="K1" s="5"/>
      <c r="L1" s="5"/>
      <c r="M1" s="5"/>
      <c r="N1" s="5"/>
      <c r="O1" s="5"/>
      <c r="P1" s="5"/>
      <c r="Q1" s="5"/>
      <c r="R1" s="5"/>
      <c r="S1" s="5"/>
      <c r="T1" s="5"/>
    </row>
    <row r="2" ht="35.25" customHeight="1">
      <c r="A2" s="2"/>
      <c r="B2" s="5"/>
      <c r="C2" s="5"/>
      <c r="D2" s="5"/>
      <c r="E2" s="5"/>
      <c r="F2" s="5"/>
      <c r="G2" s="5"/>
      <c r="H2" s="5"/>
      <c r="I2" s="5"/>
      <c r="J2" s="5"/>
      <c r="K2" s="5"/>
      <c r="L2" s="5"/>
      <c r="M2" s="5"/>
      <c r="N2" s="5"/>
      <c r="O2" s="5"/>
      <c r="P2" s="5"/>
      <c r="Q2" s="5"/>
      <c r="R2" s="5"/>
      <c r="S2" s="5"/>
      <c r="T2" s="5"/>
    </row>
    <row r="3" ht="15.75" customHeight="1">
      <c r="A3" s="4"/>
      <c r="B3" s="5"/>
      <c r="C3" s="5"/>
      <c r="D3" s="5"/>
      <c r="E3" s="5"/>
      <c r="F3" s="5"/>
      <c r="G3" s="5"/>
      <c r="H3" s="5"/>
      <c r="I3" s="5"/>
      <c r="J3" s="5"/>
      <c r="K3" s="5"/>
      <c r="L3" s="5"/>
      <c r="M3" s="5"/>
      <c r="N3" s="5"/>
      <c r="O3" s="5"/>
      <c r="P3" s="5"/>
      <c r="Q3" s="5"/>
      <c r="R3" s="5"/>
      <c r="S3" s="5"/>
      <c r="T3" s="5"/>
    </row>
    <row r="4" ht="15.75" customHeight="1">
      <c r="A4" s="15" t="str">
        <f>'Total Cost of Borrowing - NZ'!A4</f>
        <v>Effective from — 14 Nov 2023</v>
      </c>
      <c r="B4" s="5"/>
      <c r="C4" s="5"/>
      <c r="D4" s="5"/>
      <c r="E4" s="5"/>
      <c r="F4" s="5"/>
      <c r="G4" s="5"/>
      <c r="H4" s="5"/>
      <c r="I4" s="5"/>
      <c r="J4" s="5"/>
      <c r="K4" s="5"/>
      <c r="L4" s="5"/>
      <c r="M4" s="5"/>
      <c r="N4" s="5"/>
      <c r="O4" s="5"/>
      <c r="P4" s="5"/>
      <c r="Q4" s="5"/>
      <c r="R4" s="5"/>
      <c r="S4" s="5"/>
      <c r="T4" s="5"/>
    </row>
    <row r="5" ht="15.75" customHeight="1">
      <c r="A5" s="4"/>
      <c r="B5" s="5"/>
      <c r="C5" s="5"/>
      <c r="D5" s="5"/>
      <c r="E5" s="5"/>
      <c r="F5" s="5"/>
      <c r="G5" s="5"/>
      <c r="H5" s="5"/>
      <c r="I5" s="5"/>
      <c r="J5" s="5"/>
      <c r="K5" s="5"/>
      <c r="L5" s="5"/>
      <c r="M5" s="5"/>
      <c r="N5" s="5"/>
      <c r="O5" s="5"/>
      <c r="P5" s="5"/>
      <c r="Q5" s="5"/>
      <c r="R5" s="5"/>
      <c r="S5" s="5"/>
      <c r="T5" s="5"/>
    </row>
    <row r="6" ht="15.75" customHeight="1">
      <c r="A6" s="4" t="s">
        <v>11</v>
      </c>
      <c r="B6" s="5"/>
      <c r="C6" s="5"/>
      <c r="D6" s="5"/>
      <c r="E6" s="5"/>
      <c r="F6" s="5"/>
      <c r="G6" s="5"/>
      <c r="H6" s="5"/>
      <c r="I6" s="5"/>
      <c r="J6" s="5"/>
      <c r="K6" s="5"/>
      <c r="L6" s="5"/>
      <c r="M6" s="5"/>
      <c r="N6" s="5"/>
      <c r="O6" s="5"/>
      <c r="P6" s="5"/>
      <c r="Q6" s="5"/>
      <c r="R6" s="5"/>
      <c r="S6" s="5"/>
      <c r="T6" s="5"/>
    </row>
    <row r="7" ht="15.75" customHeight="1">
      <c r="A7" s="5"/>
      <c r="B7" s="5"/>
      <c r="C7" s="5"/>
      <c r="D7" s="5"/>
      <c r="E7" s="5"/>
      <c r="F7" s="5"/>
      <c r="G7" s="5"/>
      <c r="H7" s="5"/>
      <c r="I7" s="5"/>
      <c r="J7" s="5"/>
      <c r="K7" s="5"/>
      <c r="L7" s="5"/>
      <c r="M7" s="5"/>
      <c r="N7" s="5"/>
      <c r="O7" s="5"/>
      <c r="P7" s="5"/>
      <c r="Q7" s="5"/>
      <c r="R7" s="5"/>
      <c r="S7" s="5"/>
      <c r="T7" s="5"/>
    </row>
    <row r="8" ht="15.75" customHeight="1">
      <c r="A8" s="5" t="s">
        <v>12</v>
      </c>
      <c r="B8" s="5"/>
      <c r="C8" s="5"/>
      <c r="D8" s="5"/>
      <c r="E8" s="5"/>
      <c r="F8" s="5"/>
      <c r="G8" s="5"/>
      <c r="H8" s="5"/>
      <c r="I8" s="5"/>
      <c r="J8" s="5"/>
      <c r="K8" s="5"/>
      <c r="L8" s="5"/>
      <c r="M8" s="5"/>
      <c r="N8" s="5"/>
      <c r="O8" s="5"/>
      <c r="P8" s="5"/>
      <c r="Q8" s="5"/>
      <c r="R8" s="5"/>
      <c r="S8" s="5"/>
      <c r="T8" s="5"/>
    </row>
    <row r="9" ht="15.75" customHeight="1">
      <c r="A9" s="5" t="s">
        <v>13</v>
      </c>
      <c r="B9" s="5"/>
      <c r="C9" s="5"/>
      <c r="D9" s="5"/>
      <c r="E9" s="5"/>
      <c r="F9" s="5"/>
      <c r="G9" s="5"/>
      <c r="H9" s="5"/>
      <c r="I9" s="5"/>
      <c r="J9" s="5"/>
      <c r="K9" s="5"/>
      <c r="L9" s="5"/>
      <c r="M9" s="5"/>
      <c r="N9" s="5"/>
      <c r="O9" s="5"/>
      <c r="P9" s="5"/>
      <c r="Q9" s="5"/>
      <c r="R9" s="5"/>
      <c r="S9" s="5"/>
      <c r="T9" s="5"/>
    </row>
    <row r="10" ht="15.75" customHeight="1">
      <c r="A10" s="5" t="s">
        <v>14</v>
      </c>
      <c r="B10" s="5"/>
      <c r="C10" s="5"/>
      <c r="D10" s="5"/>
      <c r="E10" s="5"/>
      <c r="F10" s="5"/>
      <c r="G10" s="5"/>
      <c r="H10" s="5"/>
      <c r="I10" s="5"/>
      <c r="J10" s="5"/>
      <c r="K10" s="5"/>
      <c r="L10" s="5"/>
      <c r="M10" s="5"/>
      <c r="N10" s="5"/>
      <c r="O10" s="5"/>
      <c r="P10" s="5"/>
      <c r="Q10" s="5"/>
      <c r="R10" s="5"/>
      <c r="S10" s="5"/>
      <c r="T10" s="5"/>
    </row>
    <row r="11" ht="15.75" customHeight="1">
      <c r="A11" s="5" t="s">
        <v>4</v>
      </c>
      <c r="B11" s="5"/>
      <c r="C11" s="5"/>
      <c r="D11" s="5"/>
      <c r="E11" s="5"/>
      <c r="F11" s="5"/>
      <c r="G11" s="5"/>
      <c r="H11" s="5"/>
      <c r="I11" s="5"/>
      <c r="J11" s="5"/>
      <c r="K11" s="5"/>
      <c r="L11" s="5"/>
      <c r="M11" s="5"/>
      <c r="N11" s="5"/>
      <c r="O11" s="5"/>
      <c r="P11" s="5"/>
      <c r="Q11" s="5"/>
      <c r="R11" s="5"/>
      <c r="S11" s="5"/>
      <c r="T11" s="5"/>
    </row>
    <row r="12" ht="15.75" customHeight="1">
      <c r="A12" s="5"/>
      <c r="B12" s="5"/>
      <c r="C12" s="5"/>
      <c r="D12" s="5"/>
      <c r="E12" s="5"/>
      <c r="F12" s="5"/>
      <c r="G12" s="5"/>
      <c r="H12" s="5"/>
      <c r="I12" s="5"/>
      <c r="J12" s="5"/>
      <c r="K12" s="5"/>
      <c r="L12" s="5"/>
      <c r="M12" s="5"/>
      <c r="N12" s="5"/>
      <c r="O12" s="5"/>
      <c r="P12" s="5"/>
      <c r="Q12" s="5"/>
      <c r="R12" s="5"/>
      <c r="S12" s="5"/>
      <c r="T12" s="5"/>
    </row>
    <row r="13" ht="15.75" customHeight="1">
      <c r="A13" s="6" t="s">
        <v>5</v>
      </c>
      <c r="B13" s="7">
        <v>36.0</v>
      </c>
      <c r="C13" s="5"/>
      <c r="D13" s="5"/>
      <c r="E13" s="5"/>
      <c r="F13" s="5"/>
      <c r="G13" s="5"/>
      <c r="H13" s="5"/>
      <c r="I13" s="5"/>
      <c r="J13" s="5"/>
      <c r="K13" s="5"/>
      <c r="L13" s="5"/>
      <c r="M13" s="5"/>
      <c r="N13" s="5"/>
      <c r="O13" s="5"/>
      <c r="P13" s="5"/>
      <c r="Q13" s="5"/>
      <c r="R13" s="5"/>
      <c r="S13" s="5"/>
      <c r="T13" s="5"/>
    </row>
    <row r="14" ht="15.75" customHeight="1">
      <c r="A14" s="8" t="s">
        <v>15</v>
      </c>
      <c r="B14" s="9">
        <v>150.0</v>
      </c>
      <c r="C14" s="5"/>
      <c r="D14" s="5"/>
      <c r="E14" s="5"/>
      <c r="F14" s="5"/>
      <c r="G14" s="5"/>
      <c r="H14" s="5"/>
      <c r="I14" s="5"/>
      <c r="J14" s="5"/>
      <c r="K14" s="5"/>
      <c r="L14" s="5"/>
      <c r="M14" s="5"/>
      <c r="N14" s="5"/>
      <c r="O14" s="5"/>
      <c r="P14" s="5"/>
      <c r="Q14" s="5"/>
      <c r="R14" s="5"/>
      <c r="S14" s="5"/>
      <c r="T14" s="5"/>
    </row>
    <row r="15" ht="15.75" customHeight="1">
      <c r="A15" s="5"/>
      <c r="B15" s="5"/>
      <c r="C15" s="5"/>
      <c r="D15" s="5"/>
      <c r="E15" s="5"/>
      <c r="F15" s="5"/>
      <c r="G15" s="5"/>
      <c r="H15" s="5"/>
      <c r="I15" s="5"/>
      <c r="J15" s="5"/>
      <c r="K15" s="5"/>
      <c r="L15" s="5"/>
      <c r="M15" s="5"/>
      <c r="N15" s="5"/>
      <c r="O15" s="5"/>
      <c r="P15" s="5"/>
      <c r="Q15" s="5"/>
      <c r="R15" s="5"/>
      <c r="S15" s="5"/>
      <c r="T15" s="5"/>
    </row>
    <row r="16" ht="15.75" customHeight="1">
      <c r="A16" s="5" t="str">
        <f>'Total Cost of Borrowing - NZ'!A15</f>
        <v>Interest Rate</v>
      </c>
      <c r="B16" s="10">
        <v>0.0999</v>
      </c>
      <c r="C16" s="11">
        <v>0.1099</v>
      </c>
      <c r="D16" s="11">
        <v>0.1199</v>
      </c>
      <c r="E16" s="11">
        <v>0.1299</v>
      </c>
      <c r="F16" s="11">
        <v>0.1329</v>
      </c>
      <c r="G16" s="11">
        <v>0.1349</v>
      </c>
      <c r="H16" s="11">
        <v>0.1379</v>
      </c>
      <c r="I16" s="11">
        <v>0.1399</v>
      </c>
      <c r="J16" s="11">
        <v>0.1429</v>
      </c>
      <c r="K16" s="11">
        <v>0.1449</v>
      </c>
      <c r="L16" s="11">
        <v>0.1499</v>
      </c>
      <c r="M16" s="11">
        <v>0.1549</v>
      </c>
      <c r="N16" s="10">
        <v>0.1679</v>
      </c>
      <c r="O16" s="10">
        <v>0.1849</v>
      </c>
      <c r="P16" s="10">
        <v>0.1999</v>
      </c>
      <c r="Q16" s="10">
        <v>0.2199</v>
      </c>
      <c r="R16" s="10">
        <v>0.2299</v>
      </c>
      <c r="S16" s="10">
        <v>0.2399</v>
      </c>
      <c r="T16" s="10">
        <v>0.2499</v>
      </c>
    </row>
    <row r="17" ht="15.75" customHeight="1">
      <c r="A17" s="5" t="s">
        <v>16</v>
      </c>
      <c r="B17" s="14"/>
      <c r="C17" s="5"/>
      <c r="D17" s="5"/>
      <c r="E17" s="5"/>
      <c r="F17" s="5"/>
      <c r="G17" s="5"/>
      <c r="H17" s="5"/>
      <c r="I17" s="5"/>
      <c r="J17" s="5"/>
      <c r="K17" s="5"/>
      <c r="L17" s="5"/>
      <c r="M17" s="5"/>
      <c r="N17" s="5"/>
      <c r="O17" s="5"/>
      <c r="P17" s="5"/>
      <c r="Q17" s="5"/>
      <c r="R17" s="5"/>
      <c r="S17" s="5"/>
      <c r="T17" s="5"/>
    </row>
    <row r="18" ht="15.75" customHeight="1">
      <c r="A18" s="12">
        <f>'Total Cost of Borrowing - NZ'!A17</f>
        <v>2000</v>
      </c>
      <c r="B18" s="18">
        <f t="shared" ref="B18:T18" si="1">-PMT(B$16/12,$B$13,$A18+$B$14)*$B$13</f>
        <v>2497.116916</v>
      </c>
      <c r="C18" s="18">
        <f t="shared" si="1"/>
        <v>2533.610182</v>
      </c>
      <c r="D18" s="18">
        <f t="shared" si="1"/>
        <v>2570.417918</v>
      </c>
      <c r="E18" s="18">
        <f t="shared" si="1"/>
        <v>2607.539094</v>
      </c>
      <c r="F18" s="18">
        <f t="shared" si="1"/>
        <v>2618.736408</v>
      </c>
      <c r="G18" s="18">
        <f t="shared" si="1"/>
        <v>2626.216888</v>
      </c>
      <c r="H18" s="18">
        <f t="shared" si="1"/>
        <v>2637.46099</v>
      </c>
      <c r="I18" s="18">
        <f t="shared" si="1"/>
        <v>2644.972634</v>
      </c>
      <c r="J18" s="18">
        <f t="shared" si="1"/>
        <v>2656.26344</v>
      </c>
      <c r="K18" s="18">
        <f t="shared" si="1"/>
        <v>2663.80619</v>
      </c>
      <c r="L18" s="18">
        <f t="shared" si="1"/>
        <v>2682.717411</v>
      </c>
      <c r="M18" s="18">
        <f t="shared" si="1"/>
        <v>2701.706147</v>
      </c>
      <c r="N18" s="18">
        <f t="shared" si="1"/>
        <v>2751.438538</v>
      </c>
      <c r="O18" s="18">
        <f t="shared" si="1"/>
        <v>2817.257697</v>
      </c>
      <c r="P18" s="18">
        <f t="shared" si="1"/>
        <v>2876.066994</v>
      </c>
      <c r="Q18" s="18">
        <f t="shared" si="1"/>
        <v>2955.540677</v>
      </c>
      <c r="R18" s="18">
        <f t="shared" si="1"/>
        <v>2995.729052</v>
      </c>
      <c r="S18" s="18">
        <f t="shared" si="1"/>
        <v>3036.216413</v>
      </c>
      <c r="T18" s="18">
        <f t="shared" si="1"/>
        <v>3077.001181</v>
      </c>
    </row>
    <row r="19" ht="15.75" customHeight="1">
      <c r="A19" s="12">
        <f>'Total Cost of Borrowing - NZ'!A18</f>
        <v>5000</v>
      </c>
      <c r="B19" s="18">
        <f t="shared" ref="B19:T19" si="2">-PMT(B$16/12,$B$13,$A19+$B$14)*$B$13</f>
        <v>5981.466101</v>
      </c>
      <c r="C19" s="18">
        <f t="shared" si="2"/>
        <v>6068.880204</v>
      </c>
      <c r="D19" s="18">
        <f t="shared" si="2"/>
        <v>6157.04757</v>
      </c>
      <c r="E19" s="18">
        <f t="shared" si="2"/>
        <v>6245.965737</v>
      </c>
      <c r="F19" s="18">
        <f t="shared" si="2"/>
        <v>6272.78721</v>
      </c>
      <c r="G19" s="18">
        <f t="shared" si="2"/>
        <v>6290.705569</v>
      </c>
      <c r="H19" s="18">
        <f t="shared" si="2"/>
        <v>6317.639117</v>
      </c>
      <c r="I19" s="18">
        <f t="shared" si="2"/>
        <v>6335.632124</v>
      </c>
      <c r="J19" s="18">
        <f t="shared" si="2"/>
        <v>6362.677542</v>
      </c>
      <c r="K19" s="18">
        <f t="shared" si="2"/>
        <v>6380.74506</v>
      </c>
      <c r="L19" s="18">
        <f t="shared" si="2"/>
        <v>6426.04403</v>
      </c>
      <c r="M19" s="18">
        <f t="shared" si="2"/>
        <v>6471.528677</v>
      </c>
      <c r="N19" s="18">
        <f t="shared" si="2"/>
        <v>6590.655102</v>
      </c>
      <c r="O19" s="18">
        <f t="shared" si="2"/>
        <v>6748.314948</v>
      </c>
      <c r="P19" s="18">
        <f t="shared" si="2"/>
        <v>6889.183729</v>
      </c>
      <c r="Q19" s="18">
        <f t="shared" si="2"/>
        <v>7079.550925</v>
      </c>
      <c r="R19" s="18">
        <f t="shared" si="2"/>
        <v>7175.816102</v>
      </c>
      <c r="S19" s="18">
        <f t="shared" si="2"/>
        <v>7272.797454</v>
      </c>
      <c r="T19" s="18">
        <f t="shared" si="2"/>
        <v>7370.4912</v>
      </c>
    </row>
    <row r="20" ht="15.75" customHeight="1">
      <c r="A20" s="12">
        <f>'Total Cost of Borrowing - NZ'!A19</f>
        <v>10000</v>
      </c>
      <c r="B20" s="18">
        <f t="shared" ref="B20:T20" si="3">-PMT(B$16/12,$B$13,$A20+$B$14)*$B$13</f>
        <v>11788.71474</v>
      </c>
      <c r="C20" s="18">
        <f t="shared" si="3"/>
        <v>11960.99691</v>
      </c>
      <c r="D20" s="18">
        <f t="shared" si="3"/>
        <v>12134.76366</v>
      </c>
      <c r="E20" s="18">
        <f t="shared" si="3"/>
        <v>12310.01014</v>
      </c>
      <c r="F20" s="18">
        <f t="shared" si="3"/>
        <v>12362.87188</v>
      </c>
      <c r="G20" s="18">
        <f t="shared" si="3"/>
        <v>12398.1867</v>
      </c>
      <c r="H20" s="18">
        <f t="shared" si="3"/>
        <v>12451.26933</v>
      </c>
      <c r="I20" s="18">
        <f t="shared" si="3"/>
        <v>12486.73127</v>
      </c>
      <c r="J20" s="18">
        <f t="shared" si="3"/>
        <v>12540.03438</v>
      </c>
      <c r="K20" s="18">
        <f t="shared" si="3"/>
        <v>12575.64318</v>
      </c>
      <c r="L20" s="18">
        <f t="shared" si="3"/>
        <v>12664.92173</v>
      </c>
      <c r="M20" s="18">
        <f t="shared" si="3"/>
        <v>12754.56623</v>
      </c>
      <c r="N20" s="18">
        <f t="shared" si="3"/>
        <v>12989.34938</v>
      </c>
      <c r="O20" s="18">
        <f t="shared" si="3"/>
        <v>13300.07703</v>
      </c>
      <c r="P20" s="18">
        <f t="shared" si="3"/>
        <v>13577.71162</v>
      </c>
      <c r="Q20" s="18">
        <f t="shared" si="3"/>
        <v>13952.90134</v>
      </c>
      <c r="R20" s="18">
        <f t="shared" si="3"/>
        <v>14142.62785</v>
      </c>
      <c r="S20" s="18">
        <f t="shared" si="3"/>
        <v>14333.76586</v>
      </c>
      <c r="T20" s="18">
        <f t="shared" si="3"/>
        <v>14526.3079</v>
      </c>
    </row>
    <row r="21" ht="15.75" customHeight="1">
      <c r="A21" s="12">
        <f>'Total Cost of Borrowing - NZ'!A20</f>
        <v>15000</v>
      </c>
      <c r="B21" s="18">
        <f t="shared" ref="B21:T21" si="4">-PMT(B$16/12,$B$13,$A21+$B$14)*$B$13</f>
        <v>17595.96338</v>
      </c>
      <c r="C21" s="18">
        <f t="shared" si="4"/>
        <v>17853.11361</v>
      </c>
      <c r="D21" s="18">
        <f t="shared" si="4"/>
        <v>18112.47974</v>
      </c>
      <c r="E21" s="18">
        <f t="shared" si="4"/>
        <v>18374.05455</v>
      </c>
      <c r="F21" s="18">
        <f t="shared" si="4"/>
        <v>18452.95655</v>
      </c>
      <c r="G21" s="18">
        <f t="shared" si="4"/>
        <v>18505.66784</v>
      </c>
      <c r="H21" s="18">
        <f t="shared" si="4"/>
        <v>18584.89954</v>
      </c>
      <c r="I21" s="18">
        <f t="shared" si="4"/>
        <v>18637.83042</v>
      </c>
      <c r="J21" s="18">
        <f t="shared" si="4"/>
        <v>18717.39122</v>
      </c>
      <c r="K21" s="18">
        <f t="shared" si="4"/>
        <v>18770.54129</v>
      </c>
      <c r="L21" s="18">
        <f t="shared" si="4"/>
        <v>18903.79943</v>
      </c>
      <c r="M21" s="18">
        <f t="shared" si="4"/>
        <v>19037.60378</v>
      </c>
      <c r="N21" s="18">
        <f t="shared" si="4"/>
        <v>19388.04365</v>
      </c>
      <c r="O21" s="18">
        <f t="shared" si="4"/>
        <v>19851.83912</v>
      </c>
      <c r="P21" s="18">
        <f t="shared" si="4"/>
        <v>20266.23951</v>
      </c>
      <c r="Q21" s="18">
        <f t="shared" si="4"/>
        <v>20826.25175</v>
      </c>
      <c r="R21" s="18">
        <f t="shared" si="4"/>
        <v>21109.4396</v>
      </c>
      <c r="S21" s="18">
        <f t="shared" si="4"/>
        <v>21394.73426</v>
      </c>
      <c r="T21" s="18">
        <f t="shared" si="4"/>
        <v>21682.1246</v>
      </c>
    </row>
    <row r="22" ht="15.75" customHeight="1">
      <c r="A22" s="12">
        <f>'Total Cost of Borrowing - NZ'!A21</f>
        <v>20000</v>
      </c>
      <c r="B22" s="18">
        <f t="shared" ref="B22:T22" si="5">-PMT(B$16/12,$B$13,$A22+$B$14)*$B$13</f>
        <v>23403.21203</v>
      </c>
      <c r="C22" s="18">
        <f t="shared" si="5"/>
        <v>23745.23031</v>
      </c>
      <c r="D22" s="18">
        <f t="shared" si="5"/>
        <v>24090.19583</v>
      </c>
      <c r="E22" s="18">
        <f t="shared" si="5"/>
        <v>24438.09895</v>
      </c>
      <c r="F22" s="18">
        <f t="shared" si="5"/>
        <v>24543.04122</v>
      </c>
      <c r="G22" s="18">
        <f t="shared" si="5"/>
        <v>24613.14897</v>
      </c>
      <c r="H22" s="18">
        <f t="shared" si="5"/>
        <v>24718.52975</v>
      </c>
      <c r="I22" s="18">
        <f t="shared" si="5"/>
        <v>24788.92957</v>
      </c>
      <c r="J22" s="18">
        <f t="shared" si="5"/>
        <v>24894.74805</v>
      </c>
      <c r="K22" s="18">
        <f t="shared" si="5"/>
        <v>24965.43941</v>
      </c>
      <c r="L22" s="18">
        <f t="shared" si="5"/>
        <v>25142.67713</v>
      </c>
      <c r="M22" s="18">
        <f t="shared" si="5"/>
        <v>25320.64133</v>
      </c>
      <c r="N22" s="18">
        <f t="shared" si="5"/>
        <v>25786.73792</v>
      </c>
      <c r="O22" s="18">
        <f t="shared" si="5"/>
        <v>26403.6012</v>
      </c>
      <c r="P22" s="18">
        <f t="shared" si="5"/>
        <v>26954.7674</v>
      </c>
      <c r="Q22" s="18">
        <f t="shared" si="5"/>
        <v>27699.60216</v>
      </c>
      <c r="R22" s="18">
        <f t="shared" si="5"/>
        <v>28076.25135</v>
      </c>
      <c r="S22" s="18">
        <f t="shared" si="5"/>
        <v>28455.70266</v>
      </c>
      <c r="T22" s="18">
        <f t="shared" si="5"/>
        <v>28837.9413</v>
      </c>
    </row>
    <row r="23" ht="15.75" customHeight="1">
      <c r="A23" s="12">
        <f>'Total Cost of Borrowing - NZ'!A22</f>
        <v>25000</v>
      </c>
      <c r="B23" s="18">
        <f t="shared" ref="B23:T23" si="6">-PMT(B$16/12,$B$13,$A23+$B$14)*$B$13</f>
        <v>29210.46067</v>
      </c>
      <c r="C23" s="18">
        <f t="shared" si="6"/>
        <v>29637.34702</v>
      </c>
      <c r="D23" s="18">
        <f t="shared" si="6"/>
        <v>30067.91192</v>
      </c>
      <c r="E23" s="18">
        <f t="shared" si="6"/>
        <v>30502.14336</v>
      </c>
      <c r="F23" s="18">
        <f t="shared" si="6"/>
        <v>30633.12589</v>
      </c>
      <c r="G23" s="18">
        <f t="shared" si="6"/>
        <v>30720.63011</v>
      </c>
      <c r="H23" s="18">
        <f t="shared" si="6"/>
        <v>30852.15996</v>
      </c>
      <c r="I23" s="18">
        <f t="shared" si="6"/>
        <v>30940.02872</v>
      </c>
      <c r="J23" s="18">
        <f t="shared" si="6"/>
        <v>31072.10489</v>
      </c>
      <c r="K23" s="18">
        <f t="shared" si="6"/>
        <v>31160.33753</v>
      </c>
      <c r="L23" s="18">
        <f t="shared" si="6"/>
        <v>31381.55483</v>
      </c>
      <c r="M23" s="18">
        <f t="shared" si="6"/>
        <v>31603.67888</v>
      </c>
      <c r="N23" s="18">
        <f t="shared" si="6"/>
        <v>32185.4322</v>
      </c>
      <c r="O23" s="18">
        <f t="shared" si="6"/>
        <v>32955.36329</v>
      </c>
      <c r="P23" s="18">
        <f t="shared" si="6"/>
        <v>33643.2953</v>
      </c>
      <c r="Q23" s="18">
        <f t="shared" si="6"/>
        <v>34572.95257</v>
      </c>
      <c r="R23" s="18">
        <f t="shared" si="6"/>
        <v>35043.0631</v>
      </c>
      <c r="S23" s="18">
        <f t="shared" si="6"/>
        <v>35516.67106</v>
      </c>
      <c r="T23" s="18">
        <f t="shared" si="6"/>
        <v>35993.758</v>
      </c>
    </row>
    <row r="24" ht="15.75" customHeight="1">
      <c r="A24" s="12">
        <f>'Total Cost of Borrowing - NZ'!A23</f>
        <v>30000</v>
      </c>
      <c r="B24" s="18">
        <f t="shared" ref="B24:T24" si="7">-PMT(B$16/12,$B$13,$A24+$B$14)*$B$13</f>
        <v>35017.70931</v>
      </c>
      <c r="C24" s="18">
        <f t="shared" si="7"/>
        <v>35529.46372</v>
      </c>
      <c r="D24" s="18">
        <f t="shared" si="7"/>
        <v>36045.62801</v>
      </c>
      <c r="E24" s="18">
        <f t="shared" si="7"/>
        <v>36566.18776</v>
      </c>
      <c r="F24" s="18">
        <f t="shared" si="7"/>
        <v>36723.21056</v>
      </c>
      <c r="G24" s="18">
        <f t="shared" si="7"/>
        <v>36828.11124</v>
      </c>
      <c r="H24" s="18">
        <f t="shared" si="7"/>
        <v>36985.79017</v>
      </c>
      <c r="I24" s="18">
        <f t="shared" si="7"/>
        <v>37091.12787</v>
      </c>
      <c r="J24" s="18">
        <f t="shared" si="7"/>
        <v>37249.46173</v>
      </c>
      <c r="K24" s="18">
        <f t="shared" si="7"/>
        <v>37355.23565</v>
      </c>
      <c r="L24" s="18">
        <f t="shared" si="7"/>
        <v>37620.43253</v>
      </c>
      <c r="M24" s="18">
        <f t="shared" si="7"/>
        <v>37886.71643</v>
      </c>
      <c r="N24" s="18">
        <f t="shared" si="7"/>
        <v>38584.12647</v>
      </c>
      <c r="O24" s="18">
        <f t="shared" si="7"/>
        <v>39507.12538</v>
      </c>
      <c r="P24" s="18">
        <f t="shared" si="7"/>
        <v>40331.82319</v>
      </c>
      <c r="Q24" s="18">
        <f t="shared" si="7"/>
        <v>41446.30299</v>
      </c>
      <c r="R24" s="18">
        <f t="shared" si="7"/>
        <v>42009.87485</v>
      </c>
      <c r="S24" s="18">
        <f t="shared" si="7"/>
        <v>42577.63946</v>
      </c>
      <c r="T24" s="18">
        <f t="shared" si="7"/>
        <v>43149.5747</v>
      </c>
    </row>
    <row r="25" ht="15.75" customHeight="1">
      <c r="A25" s="12">
        <f>'Total Cost of Borrowing - NZ'!A24</f>
        <v>35000</v>
      </c>
      <c r="B25" s="18">
        <f t="shared" ref="B25:T25" si="8">-PMT(B$16/12,$B$13,$A25+$B$14)*$B$13</f>
        <v>40824.95795</v>
      </c>
      <c r="C25" s="18">
        <f t="shared" si="8"/>
        <v>41421.58042</v>
      </c>
      <c r="D25" s="18">
        <f t="shared" si="8"/>
        <v>42023.34409</v>
      </c>
      <c r="E25" s="18">
        <f t="shared" si="8"/>
        <v>42630.23216</v>
      </c>
      <c r="F25" s="18">
        <f t="shared" si="8"/>
        <v>42813.29523</v>
      </c>
      <c r="G25" s="18">
        <f t="shared" si="8"/>
        <v>42935.59238</v>
      </c>
      <c r="H25" s="18">
        <f t="shared" si="8"/>
        <v>43119.42038</v>
      </c>
      <c r="I25" s="18">
        <f t="shared" si="8"/>
        <v>43242.22702</v>
      </c>
      <c r="J25" s="18">
        <f t="shared" si="8"/>
        <v>43426.81856</v>
      </c>
      <c r="K25" s="18">
        <f t="shared" si="8"/>
        <v>43550.13376</v>
      </c>
      <c r="L25" s="18">
        <f t="shared" si="8"/>
        <v>43859.31023</v>
      </c>
      <c r="M25" s="18">
        <f t="shared" si="8"/>
        <v>44169.75398</v>
      </c>
      <c r="N25" s="18">
        <f t="shared" si="8"/>
        <v>44982.82075</v>
      </c>
      <c r="O25" s="18">
        <f t="shared" si="8"/>
        <v>46058.88746</v>
      </c>
      <c r="P25" s="18">
        <f t="shared" si="8"/>
        <v>47020.35108</v>
      </c>
      <c r="Q25" s="18">
        <f t="shared" si="8"/>
        <v>48319.6534</v>
      </c>
      <c r="R25" s="18">
        <f t="shared" si="8"/>
        <v>48976.6866</v>
      </c>
      <c r="S25" s="18">
        <f t="shared" si="8"/>
        <v>49638.60787</v>
      </c>
      <c r="T25" s="18">
        <f t="shared" si="8"/>
        <v>50305.39139</v>
      </c>
    </row>
    <row r="26" ht="15.75" customHeight="1">
      <c r="A26" s="12">
        <f>'Total Cost of Borrowing - NZ'!A25</f>
        <v>40000</v>
      </c>
      <c r="B26" s="18">
        <f t="shared" ref="B26:T26" si="9">-PMT(B$16/12,$B$13,$A26+$B$14)*$B$13</f>
        <v>46632.20659</v>
      </c>
      <c r="C26" s="18">
        <f t="shared" si="9"/>
        <v>47313.69713</v>
      </c>
      <c r="D26" s="18">
        <f t="shared" si="9"/>
        <v>48001.06018</v>
      </c>
      <c r="E26" s="18">
        <f t="shared" si="9"/>
        <v>48694.27657</v>
      </c>
      <c r="F26" s="18">
        <f t="shared" si="9"/>
        <v>48903.3799</v>
      </c>
      <c r="G26" s="18">
        <f t="shared" si="9"/>
        <v>49043.07351</v>
      </c>
      <c r="H26" s="18">
        <f t="shared" si="9"/>
        <v>49253.05059</v>
      </c>
      <c r="I26" s="18">
        <f t="shared" si="9"/>
        <v>49393.32617</v>
      </c>
      <c r="J26" s="18">
        <f t="shared" si="9"/>
        <v>49604.1754</v>
      </c>
      <c r="K26" s="18">
        <f t="shared" si="9"/>
        <v>49745.03188</v>
      </c>
      <c r="L26" s="18">
        <f t="shared" si="9"/>
        <v>50098.18792</v>
      </c>
      <c r="M26" s="18">
        <f t="shared" si="9"/>
        <v>50452.79153</v>
      </c>
      <c r="N26" s="18">
        <f t="shared" si="9"/>
        <v>51381.51502</v>
      </c>
      <c r="O26" s="18">
        <f t="shared" si="9"/>
        <v>52610.64955</v>
      </c>
      <c r="P26" s="18">
        <f t="shared" si="9"/>
        <v>53708.87897</v>
      </c>
      <c r="Q26" s="18">
        <f t="shared" si="9"/>
        <v>55193.00381</v>
      </c>
      <c r="R26" s="18">
        <f t="shared" si="9"/>
        <v>55943.49835</v>
      </c>
      <c r="S26" s="18">
        <f t="shared" si="9"/>
        <v>56699.57627</v>
      </c>
      <c r="T26" s="18">
        <f t="shared" si="9"/>
        <v>57461.20809</v>
      </c>
    </row>
    <row r="27" ht="15.75" customHeight="1">
      <c r="A27" s="12">
        <f>'Total Cost of Borrowing - NZ'!A26</f>
        <v>45000</v>
      </c>
      <c r="B27" s="18">
        <f t="shared" ref="B27:T27" si="10">-PMT(B$16/12,$B$13,$A27+$B$14)*$B$13</f>
        <v>52439.45524</v>
      </c>
      <c r="C27" s="18">
        <f t="shared" si="10"/>
        <v>53205.81383</v>
      </c>
      <c r="D27" s="18">
        <f t="shared" si="10"/>
        <v>53978.77627</v>
      </c>
      <c r="E27" s="18">
        <f t="shared" si="10"/>
        <v>54758.32097</v>
      </c>
      <c r="F27" s="18">
        <f t="shared" si="10"/>
        <v>54993.46457</v>
      </c>
      <c r="G27" s="18">
        <f t="shared" si="10"/>
        <v>55150.55465</v>
      </c>
      <c r="H27" s="18">
        <f t="shared" si="10"/>
        <v>55386.6808</v>
      </c>
      <c r="I27" s="18">
        <f t="shared" si="10"/>
        <v>55544.42532</v>
      </c>
      <c r="J27" s="18">
        <f t="shared" si="10"/>
        <v>55781.53224</v>
      </c>
      <c r="K27" s="18">
        <f t="shared" si="10"/>
        <v>55939.93</v>
      </c>
      <c r="L27" s="18">
        <f t="shared" si="10"/>
        <v>56337.06562</v>
      </c>
      <c r="M27" s="18">
        <f t="shared" si="10"/>
        <v>56735.82908</v>
      </c>
      <c r="N27" s="18">
        <f t="shared" si="10"/>
        <v>57780.20929</v>
      </c>
      <c r="O27" s="18">
        <f t="shared" si="10"/>
        <v>59162.41163</v>
      </c>
      <c r="P27" s="18">
        <f t="shared" si="10"/>
        <v>60397.40686</v>
      </c>
      <c r="Q27" s="18">
        <f t="shared" si="10"/>
        <v>62066.35422</v>
      </c>
      <c r="R27" s="18">
        <f t="shared" si="10"/>
        <v>62910.3101</v>
      </c>
      <c r="S27" s="18">
        <f t="shared" si="10"/>
        <v>63760.54467</v>
      </c>
      <c r="T27" s="18">
        <f t="shared" si="10"/>
        <v>64617.02479</v>
      </c>
    </row>
    <row r="28" ht="15.75" customHeight="1">
      <c r="A28" s="12">
        <f>'Total Cost of Borrowing - NZ'!A27</f>
        <v>50000</v>
      </c>
      <c r="B28" s="18">
        <f t="shared" ref="B28:M28" si="11">-PMT(B$16/12,$B$13,$A28+$B$14)*$B$13</f>
        <v>58246.70388</v>
      </c>
      <c r="C28" s="18">
        <f t="shared" si="11"/>
        <v>59097.93053</v>
      </c>
      <c r="D28" s="18">
        <f t="shared" si="11"/>
        <v>59956.49236</v>
      </c>
      <c r="E28" s="18">
        <f t="shared" si="11"/>
        <v>60822.36538</v>
      </c>
      <c r="F28" s="18">
        <f t="shared" si="11"/>
        <v>61083.54924</v>
      </c>
      <c r="G28" s="18">
        <f t="shared" si="11"/>
        <v>61258.03578</v>
      </c>
      <c r="H28" s="18">
        <f t="shared" si="11"/>
        <v>61520.31101</v>
      </c>
      <c r="I28" s="18">
        <f t="shared" si="11"/>
        <v>61695.52447</v>
      </c>
      <c r="J28" s="18">
        <f t="shared" si="11"/>
        <v>61958.88908</v>
      </c>
      <c r="K28" s="18">
        <f t="shared" si="11"/>
        <v>62134.82811</v>
      </c>
      <c r="L28" s="18">
        <f t="shared" si="11"/>
        <v>62575.94332</v>
      </c>
      <c r="M28" s="18">
        <f t="shared" si="11"/>
        <v>63018.86663</v>
      </c>
      <c r="N28" s="18"/>
      <c r="O28" s="18"/>
      <c r="P28" s="18"/>
      <c r="Q28" s="18"/>
      <c r="R28" s="18"/>
      <c r="S28" s="18"/>
      <c r="T28" s="18"/>
    </row>
    <row r="29" ht="15.75" customHeight="1">
      <c r="A29" s="12">
        <f>'Total Cost of Borrowing - NZ'!A28</f>
        <v>55000</v>
      </c>
      <c r="B29" s="18">
        <f t="shared" ref="B29:M29" si="12">-PMT(B$16/12,$B$13,$A29+$B$14)*$B$13</f>
        <v>64053.95252</v>
      </c>
      <c r="C29" s="18">
        <f t="shared" si="12"/>
        <v>64990.04724</v>
      </c>
      <c r="D29" s="18">
        <f t="shared" si="12"/>
        <v>65934.20844</v>
      </c>
      <c r="E29" s="18">
        <f t="shared" si="12"/>
        <v>66886.40978</v>
      </c>
      <c r="F29" s="18">
        <f t="shared" si="12"/>
        <v>67173.63391</v>
      </c>
      <c r="G29" s="18">
        <f t="shared" si="12"/>
        <v>67365.51692</v>
      </c>
      <c r="H29" s="18">
        <f t="shared" si="12"/>
        <v>67653.94122</v>
      </c>
      <c r="I29" s="18">
        <f t="shared" si="12"/>
        <v>67846.62362</v>
      </c>
      <c r="J29" s="18">
        <f t="shared" si="12"/>
        <v>68136.24591</v>
      </c>
      <c r="K29" s="18">
        <f t="shared" si="12"/>
        <v>68329.72623</v>
      </c>
      <c r="L29" s="18">
        <f t="shared" si="12"/>
        <v>68814.82102</v>
      </c>
      <c r="M29" s="18">
        <f t="shared" si="12"/>
        <v>69301.90418</v>
      </c>
      <c r="N29" s="18"/>
      <c r="O29" s="18"/>
      <c r="P29" s="18"/>
      <c r="Q29" s="18"/>
      <c r="R29" s="18"/>
      <c r="S29" s="18"/>
      <c r="T29" s="18"/>
    </row>
    <row r="30" ht="15.75" customHeight="1">
      <c r="A30" s="12">
        <f>'Total Cost of Borrowing - NZ'!A29</f>
        <v>60000</v>
      </c>
      <c r="B30" s="18">
        <f t="shared" ref="B30:M30" si="13">-PMT(B$16/12,$B$13,$A30+$B$14)*$B$13</f>
        <v>69861.20116</v>
      </c>
      <c r="C30" s="18">
        <f t="shared" si="13"/>
        <v>70882.16394</v>
      </c>
      <c r="D30" s="18">
        <f t="shared" si="13"/>
        <v>71911.92453</v>
      </c>
      <c r="E30" s="18">
        <f t="shared" si="13"/>
        <v>72950.45419</v>
      </c>
      <c r="F30" s="18">
        <f t="shared" si="13"/>
        <v>73263.71858</v>
      </c>
      <c r="G30" s="18">
        <f t="shared" si="13"/>
        <v>73472.99805</v>
      </c>
      <c r="H30" s="18">
        <f t="shared" si="13"/>
        <v>73787.57143</v>
      </c>
      <c r="I30" s="18">
        <f t="shared" si="13"/>
        <v>73997.72277</v>
      </c>
      <c r="J30" s="18">
        <f t="shared" si="13"/>
        <v>74313.60275</v>
      </c>
      <c r="K30" s="18">
        <f t="shared" si="13"/>
        <v>74524.62435</v>
      </c>
      <c r="L30" s="18">
        <f t="shared" si="13"/>
        <v>75053.69872</v>
      </c>
      <c r="M30" s="18">
        <f t="shared" si="13"/>
        <v>75584.94173</v>
      </c>
      <c r="N30" s="18"/>
      <c r="O30" s="18"/>
      <c r="P30" s="18"/>
      <c r="Q30" s="18"/>
      <c r="R30" s="18"/>
      <c r="S30" s="18"/>
      <c r="T30" s="18"/>
    </row>
    <row r="31" ht="15.75" customHeight="1">
      <c r="A31" s="12">
        <f>'Total Cost of Borrowing - NZ'!A30</f>
        <v>65000</v>
      </c>
      <c r="B31" s="18">
        <f t="shared" ref="B31:M31" si="14">-PMT(B$16/12,$B$13,$A31+$B$14)*$B$13</f>
        <v>75668.4498</v>
      </c>
      <c r="C31" s="18">
        <f t="shared" si="14"/>
        <v>76774.28065</v>
      </c>
      <c r="D31" s="18">
        <f t="shared" si="14"/>
        <v>77889.64062</v>
      </c>
      <c r="E31" s="18">
        <f t="shared" si="14"/>
        <v>79014.49859</v>
      </c>
      <c r="F31" s="18">
        <f t="shared" si="14"/>
        <v>79353.80325</v>
      </c>
      <c r="G31" s="18">
        <f t="shared" si="14"/>
        <v>79580.47919</v>
      </c>
      <c r="H31" s="18">
        <f t="shared" si="14"/>
        <v>79921.20164</v>
      </c>
      <c r="I31" s="18">
        <f t="shared" si="14"/>
        <v>80148.82192</v>
      </c>
      <c r="J31" s="18">
        <f t="shared" si="14"/>
        <v>80490.95959</v>
      </c>
      <c r="K31" s="18">
        <f t="shared" si="14"/>
        <v>80719.52246</v>
      </c>
      <c r="L31" s="18">
        <f t="shared" si="14"/>
        <v>81292.57642</v>
      </c>
      <c r="M31" s="18">
        <f t="shared" si="14"/>
        <v>81867.97928</v>
      </c>
      <c r="N31" s="18"/>
      <c r="O31" s="18"/>
      <c r="P31" s="18"/>
      <c r="Q31" s="18"/>
      <c r="R31" s="18"/>
      <c r="S31" s="18"/>
      <c r="T31" s="18"/>
    </row>
    <row r="32" ht="15.75" customHeight="1">
      <c r="A32" s="12">
        <f>'Total Cost of Borrowing - NZ'!A31</f>
        <v>70000</v>
      </c>
      <c r="B32" s="18">
        <f t="shared" ref="B32:K32" si="15">-PMT(B$16/12,$B$13,$A32+$B$14)*$B$13</f>
        <v>81475.69845</v>
      </c>
      <c r="C32" s="18">
        <f t="shared" si="15"/>
        <v>82666.39735</v>
      </c>
      <c r="D32" s="18">
        <f t="shared" si="15"/>
        <v>83867.3567</v>
      </c>
      <c r="E32" s="18">
        <f t="shared" si="15"/>
        <v>85078.543</v>
      </c>
      <c r="F32" s="18">
        <f t="shared" si="15"/>
        <v>85443.88792</v>
      </c>
      <c r="G32" s="18">
        <f t="shared" si="15"/>
        <v>85687.96032</v>
      </c>
      <c r="H32" s="18">
        <f t="shared" si="15"/>
        <v>86054.83185</v>
      </c>
      <c r="I32" s="18">
        <f t="shared" si="15"/>
        <v>86299.92106</v>
      </c>
      <c r="J32" s="18">
        <f t="shared" si="15"/>
        <v>86668.31642</v>
      </c>
      <c r="K32" s="18">
        <f t="shared" si="15"/>
        <v>86914.42058</v>
      </c>
      <c r="L32" s="18"/>
      <c r="M32" s="18"/>
      <c r="N32" s="18"/>
      <c r="O32" s="18"/>
      <c r="P32" s="18"/>
      <c r="Q32" s="18"/>
      <c r="R32" s="18"/>
      <c r="S32" s="18"/>
      <c r="T32" s="18"/>
    </row>
    <row r="33" ht="15.75" customHeight="1">
      <c r="A33" s="5"/>
      <c r="B33" s="14"/>
      <c r="C33" s="5"/>
      <c r="D33" s="5"/>
      <c r="E33" s="5"/>
      <c r="F33" s="5"/>
      <c r="G33" s="5"/>
      <c r="H33" s="5"/>
      <c r="I33" s="5"/>
      <c r="J33" s="5"/>
      <c r="K33" s="5"/>
      <c r="L33" s="5"/>
      <c r="M33" s="5"/>
      <c r="N33" s="5"/>
      <c r="O33" s="5"/>
      <c r="P33" s="5"/>
      <c r="Q33" s="5"/>
      <c r="R33" s="5"/>
      <c r="S33" s="5"/>
      <c r="T33" s="5"/>
    </row>
    <row r="34" ht="15.75" customHeight="1">
      <c r="A34" s="6" t="s">
        <v>5</v>
      </c>
      <c r="B34" s="7">
        <v>60.0</v>
      </c>
      <c r="C34" s="5"/>
      <c r="D34" s="5"/>
      <c r="E34" s="5"/>
      <c r="F34" s="5"/>
      <c r="G34" s="5"/>
      <c r="H34" s="5"/>
      <c r="I34" s="5"/>
      <c r="J34" s="5"/>
      <c r="K34" s="5"/>
      <c r="L34" s="5"/>
      <c r="M34" s="5"/>
      <c r="N34" s="5"/>
      <c r="O34" s="5"/>
      <c r="P34" s="5"/>
      <c r="Q34" s="5"/>
      <c r="R34" s="5"/>
      <c r="S34" s="5"/>
      <c r="T34" s="5"/>
    </row>
    <row r="35" ht="15.75" customHeight="1">
      <c r="A35" s="8" t="s">
        <v>15</v>
      </c>
      <c r="B35" s="19">
        <v>150.0</v>
      </c>
      <c r="C35" s="5"/>
      <c r="D35" s="5"/>
      <c r="E35" s="5"/>
      <c r="F35" s="5"/>
      <c r="G35" s="5"/>
      <c r="H35" s="5"/>
      <c r="I35" s="5"/>
      <c r="J35" s="5"/>
      <c r="K35" s="5"/>
      <c r="L35" s="5"/>
      <c r="M35" s="5"/>
      <c r="N35" s="5"/>
      <c r="O35" s="5"/>
      <c r="P35" s="5"/>
      <c r="Q35" s="5"/>
      <c r="R35" s="5"/>
      <c r="S35" s="5"/>
      <c r="T35" s="5"/>
    </row>
    <row r="36" ht="15.75" customHeight="1">
      <c r="A36" s="5"/>
      <c r="B36" s="5"/>
      <c r="C36" s="5"/>
      <c r="D36" s="5"/>
      <c r="E36" s="5"/>
      <c r="F36" s="5"/>
      <c r="G36" s="5"/>
      <c r="H36" s="5"/>
      <c r="I36" s="5"/>
      <c r="J36" s="5"/>
      <c r="K36" s="5"/>
      <c r="L36" s="5"/>
      <c r="M36" s="5"/>
      <c r="N36" s="5"/>
      <c r="O36" s="5"/>
      <c r="P36" s="5"/>
      <c r="Q36" s="5"/>
      <c r="R36" s="5"/>
      <c r="S36" s="5"/>
      <c r="T36" s="5"/>
    </row>
    <row r="37" ht="15.75" customHeight="1">
      <c r="A37" s="5" t="str">
        <f>'Total Cost of Borrowing - NZ'!A36</f>
        <v>Interest Rate</v>
      </c>
      <c r="B37" s="10">
        <v>0.0999</v>
      </c>
      <c r="C37" s="11">
        <v>0.1099</v>
      </c>
      <c r="D37" s="11">
        <v>0.1199</v>
      </c>
      <c r="E37" s="11">
        <v>0.1299</v>
      </c>
      <c r="F37" s="11">
        <v>0.1329</v>
      </c>
      <c r="G37" s="11">
        <v>0.1349</v>
      </c>
      <c r="H37" s="11">
        <v>0.1379</v>
      </c>
      <c r="I37" s="11">
        <v>0.1399</v>
      </c>
      <c r="J37" s="11">
        <v>0.1429</v>
      </c>
      <c r="K37" s="11">
        <v>0.1449</v>
      </c>
      <c r="L37" s="11">
        <v>0.1499</v>
      </c>
      <c r="M37" s="11">
        <v>0.1549</v>
      </c>
      <c r="N37" s="10">
        <v>0.1679</v>
      </c>
      <c r="O37" s="10">
        <v>0.1849</v>
      </c>
      <c r="P37" s="10">
        <v>0.1999</v>
      </c>
      <c r="Q37" s="10">
        <v>0.2199</v>
      </c>
      <c r="R37" s="10">
        <v>0.2299</v>
      </c>
      <c r="S37" s="10">
        <v>0.2399</v>
      </c>
      <c r="T37" s="10">
        <v>0.2499</v>
      </c>
    </row>
    <row r="38" ht="15.75" customHeight="1">
      <c r="A38" s="5" t="s">
        <v>16</v>
      </c>
      <c r="B38" s="14"/>
      <c r="C38" s="5"/>
      <c r="D38" s="5"/>
      <c r="E38" s="5"/>
      <c r="F38" s="5"/>
      <c r="G38" s="5"/>
      <c r="H38" s="5"/>
      <c r="I38" s="5"/>
      <c r="J38" s="5"/>
      <c r="K38" s="5"/>
      <c r="L38" s="5"/>
      <c r="M38" s="5"/>
      <c r="N38" s="5"/>
      <c r="O38" s="5"/>
      <c r="P38" s="5"/>
      <c r="Q38" s="5"/>
      <c r="R38" s="5"/>
      <c r="S38" s="5"/>
      <c r="T38" s="5"/>
    </row>
    <row r="39" ht="15.75" customHeight="1">
      <c r="A39" s="12">
        <f>'Total Cost of Borrowing - NZ'!A38</f>
        <v>2000</v>
      </c>
      <c r="B39" s="18">
        <f t="shared" ref="B39:T39" si="16">-PMT(B$16/12,$B$34,$A39+$B$35)*$B$34</f>
        <v>2740.234078</v>
      </c>
      <c r="C39" s="18">
        <f t="shared" si="16"/>
        <v>2804.129285</v>
      </c>
      <c r="D39" s="18">
        <f t="shared" si="16"/>
        <v>2868.881915</v>
      </c>
      <c r="E39" s="18">
        <f t="shared" si="16"/>
        <v>2934.486101</v>
      </c>
      <c r="F39" s="18">
        <f t="shared" si="16"/>
        <v>2954.332489</v>
      </c>
      <c r="G39" s="18">
        <f t="shared" si="16"/>
        <v>2967.605596</v>
      </c>
      <c r="H39" s="18">
        <f t="shared" si="16"/>
        <v>2987.578399</v>
      </c>
      <c r="I39" s="18">
        <f t="shared" si="16"/>
        <v>3000.935617</v>
      </c>
      <c r="J39" s="18">
        <f t="shared" si="16"/>
        <v>3021.034337</v>
      </c>
      <c r="K39" s="18">
        <f t="shared" si="16"/>
        <v>3034.475332</v>
      </c>
      <c r="L39" s="18">
        <f t="shared" si="16"/>
        <v>3068.223886</v>
      </c>
      <c r="M39" s="18">
        <f t="shared" si="16"/>
        <v>3102.180404</v>
      </c>
      <c r="N39" s="18">
        <f t="shared" si="16"/>
        <v>3191.434139</v>
      </c>
      <c r="O39" s="18">
        <f t="shared" si="16"/>
        <v>3310.235231</v>
      </c>
      <c r="P39" s="18">
        <f t="shared" si="16"/>
        <v>3416.993263</v>
      </c>
      <c r="Q39" s="18">
        <f t="shared" si="16"/>
        <v>3562.106239</v>
      </c>
      <c r="R39" s="18">
        <f t="shared" si="16"/>
        <v>3635.829654</v>
      </c>
      <c r="S39" s="18">
        <f t="shared" si="16"/>
        <v>3710.318864</v>
      </c>
      <c r="T39" s="18">
        <f t="shared" si="16"/>
        <v>3785.564472</v>
      </c>
    </row>
    <row r="40" ht="15.75" customHeight="1">
      <c r="A40" s="12">
        <f>'Total Cost of Borrowing - NZ'!A39</f>
        <v>5000</v>
      </c>
      <c r="B40" s="18">
        <f t="shared" ref="B40:T40" si="17">-PMT(B$16/12,$B$34,$A40+$B$35)*$B$34</f>
        <v>6563.816513</v>
      </c>
      <c r="C40" s="18">
        <f t="shared" si="17"/>
        <v>6716.867822</v>
      </c>
      <c r="D40" s="18">
        <f t="shared" si="17"/>
        <v>6871.972958</v>
      </c>
      <c r="E40" s="18">
        <f t="shared" si="17"/>
        <v>7029.11787</v>
      </c>
      <c r="F40" s="18">
        <f t="shared" si="17"/>
        <v>7076.656893</v>
      </c>
      <c r="G40" s="18">
        <f t="shared" si="17"/>
        <v>7108.450614</v>
      </c>
      <c r="H40" s="18">
        <f t="shared" si="17"/>
        <v>7156.292443</v>
      </c>
      <c r="I40" s="18">
        <f t="shared" si="17"/>
        <v>7188.287642</v>
      </c>
      <c r="J40" s="18">
        <f t="shared" si="17"/>
        <v>7236.431087</v>
      </c>
      <c r="K40" s="18">
        <f t="shared" si="17"/>
        <v>7268.626958</v>
      </c>
      <c r="L40" s="18">
        <f t="shared" si="17"/>
        <v>7349.466517</v>
      </c>
      <c r="M40" s="18">
        <f t="shared" si="17"/>
        <v>7430.804223</v>
      </c>
      <c r="N40" s="18">
        <f t="shared" si="17"/>
        <v>7644.598055</v>
      </c>
      <c r="O40" s="18">
        <f t="shared" si="17"/>
        <v>7929.168111</v>
      </c>
      <c r="P40" s="18">
        <f t="shared" si="17"/>
        <v>8184.890839</v>
      </c>
      <c r="Q40" s="18">
        <f t="shared" si="17"/>
        <v>8532.487039</v>
      </c>
      <c r="R40" s="18">
        <f t="shared" si="17"/>
        <v>8709.080333</v>
      </c>
      <c r="S40" s="18">
        <f t="shared" si="17"/>
        <v>8887.507976</v>
      </c>
      <c r="T40" s="18">
        <f t="shared" si="17"/>
        <v>9067.747456</v>
      </c>
    </row>
    <row r="41" ht="15.75" customHeight="1">
      <c r="A41" s="12">
        <f>'Total Cost of Borrowing - NZ'!A40</f>
        <v>10000</v>
      </c>
      <c r="B41" s="18">
        <f t="shared" ref="B41:T41" si="18">-PMT(B$16/12,$B$34,$A41+$B$35)*$B$34</f>
        <v>12936.4539</v>
      </c>
      <c r="C41" s="18">
        <f t="shared" si="18"/>
        <v>13238.09872</v>
      </c>
      <c r="D41" s="18">
        <f t="shared" si="18"/>
        <v>13543.79136</v>
      </c>
      <c r="E41" s="18">
        <f t="shared" si="18"/>
        <v>13853.50415</v>
      </c>
      <c r="F41" s="18">
        <f t="shared" si="18"/>
        <v>13947.19756</v>
      </c>
      <c r="G41" s="18">
        <f t="shared" si="18"/>
        <v>14009.85898</v>
      </c>
      <c r="H41" s="18">
        <f t="shared" si="18"/>
        <v>14104.14918</v>
      </c>
      <c r="I41" s="18">
        <f t="shared" si="18"/>
        <v>14167.20768</v>
      </c>
      <c r="J41" s="18">
        <f t="shared" si="18"/>
        <v>14262.09234</v>
      </c>
      <c r="K41" s="18">
        <f t="shared" si="18"/>
        <v>14325.54634</v>
      </c>
      <c r="L41" s="18">
        <f t="shared" si="18"/>
        <v>14484.8709</v>
      </c>
      <c r="M41" s="18">
        <f t="shared" si="18"/>
        <v>14645.17726</v>
      </c>
      <c r="N41" s="18">
        <f t="shared" si="18"/>
        <v>15066.53791</v>
      </c>
      <c r="O41" s="18">
        <f t="shared" si="18"/>
        <v>15627.38958</v>
      </c>
      <c r="P41" s="18">
        <f t="shared" si="18"/>
        <v>16131.3868</v>
      </c>
      <c r="Q41" s="18">
        <f t="shared" si="18"/>
        <v>16816.45504</v>
      </c>
      <c r="R41" s="18">
        <f t="shared" si="18"/>
        <v>17164.49813</v>
      </c>
      <c r="S41" s="18">
        <f t="shared" si="18"/>
        <v>17516.1565</v>
      </c>
      <c r="T41" s="18">
        <f t="shared" si="18"/>
        <v>17871.38576</v>
      </c>
    </row>
    <row r="42" ht="15.75" customHeight="1">
      <c r="A42" s="12">
        <f>'Total Cost of Borrowing - NZ'!A41</f>
        <v>15000</v>
      </c>
      <c r="B42" s="18">
        <f t="shared" ref="B42:T42" si="19">-PMT(B$16/12,$B$34,$A42+$B$35)*$B$34</f>
        <v>19309.0913</v>
      </c>
      <c r="C42" s="18">
        <f t="shared" si="19"/>
        <v>19759.32961</v>
      </c>
      <c r="D42" s="18">
        <f t="shared" si="19"/>
        <v>20215.60977</v>
      </c>
      <c r="E42" s="18">
        <f t="shared" si="19"/>
        <v>20677.89043</v>
      </c>
      <c r="F42" s="18">
        <f t="shared" si="19"/>
        <v>20817.73824</v>
      </c>
      <c r="G42" s="18">
        <f t="shared" si="19"/>
        <v>20911.26734</v>
      </c>
      <c r="H42" s="18">
        <f t="shared" si="19"/>
        <v>21052.00593</v>
      </c>
      <c r="I42" s="18">
        <f t="shared" si="19"/>
        <v>21146.12772</v>
      </c>
      <c r="J42" s="18">
        <f t="shared" si="19"/>
        <v>21287.75359</v>
      </c>
      <c r="K42" s="18">
        <f t="shared" si="19"/>
        <v>21382.46571</v>
      </c>
      <c r="L42" s="18">
        <f t="shared" si="19"/>
        <v>21620.27529</v>
      </c>
      <c r="M42" s="18">
        <f t="shared" si="19"/>
        <v>21859.55029</v>
      </c>
      <c r="N42" s="18">
        <f t="shared" si="19"/>
        <v>22488.47777</v>
      </c>
      <c r="O42" s="18">
        <f t="shared" si="19"/>
        <v>23325.61105</v>
      </c>
      <c r="P42" s="18">
        <f t="shared" si="19"/>
        <v>24077.88276</v>
      </c>
      <c r="Q42" s="18">
        <f t="shared" si="19"/>
        <v>25100.42304</v>
      </c>
      <c r="R42" s="18">
        <f t="shared" si="19"/>
        <v>25619.91593</v>
      </c>
      <c r="S42" s="18">
        <f t="shared" si="19"/>
        <v>26144.80502</v>
      </c>
      <c r="T42" s="18">
        <f t="shared" si="19"/>
        <v>26675.02407</v>
      </c>
    </row>
    <row r="43" ht="15.75" customHeight="1">
      <c r="A43" s="12">
        <f>'Total Cost of Borrowing - NZ'!A42</f>
        <v>20000</v>
      </c>
      <c r="B43" s="18">
        <f t="shared" ref="B43:T43" si="20">-PMT(B$16/12,$B$34,$A43+$B$35)*$B$34</f>
        <v>25681.72869</v>
      </c>
      <c r="C43" s="18">
        <f t="shared" si="20"/>
        <v>26280.56051</v>
      </c>
      <c r="D43" s="18">
        <f t="shared" si="20"/>
        <v>26887.42818</v>
      </c>
      <c r="E43" s="18">
        <f t="shared" si="20"/>
        <v>27502.27672</v>
      </c>
      <c r="F43" s="18">
        <f t="shared" si="20"/>
        <v>27688.27891</v>
      </c>
      <c r="G43" s="18">
        <f t="shared" si="20"/>
        <v>27812.6757</v>
      </c>
      <c r="H43" s="18">
        <f t="shared" si="20"/>
        <v>27999.86267</v>
      </c>
      <c r="I43" s="18">
        <f t="shared" si="20"/>
        <v>28125.04776</v>
      </c>
      <c r="J43" s="18">
        <f t="shared" si="20"/>
        <v>28313.41484</v>
      </c>
      <c r="K43" s="18">
        <f t="shared" si="20"/>
        <v>28439.38509</v>
      </c>
      <c r="L43" s="18">
        <f t="shared" si="20"/>
        <v>28755.67967</v>
      </c>
      <c r="M43" s="18">
        <f t="shared" si="20"/>
        <v>29073.92332</v>
      </c>
      <c r="N43" s="18">
        <f t="shared" si="20"/>
        <v>29910.41763</v>
      </c>
      <c r="O43" s="18">
        <f t="shared" si="20"/>
        <v>31023.83251</v>
      </c>
      <c r="P43" s="18">
        <f t="shared" si="20"/>
        <v>32024.37872</v>
      </c>
      <c r="Q43" s="18">
        <f t="shared" si="20"/>
        <v>33384.39103</v>
      </c>
      <c r="R43" s="18">
        <f t="shared" si="20"/>
        <v>34075.33373</v>
      </c>
      <c r="S43" s="18">
        <f t="shared" si="20"/>
        <v>34773.45354</v>
      </c>
      <c r="T43" s="18">
        <f t="shared" si="20"/>
        <v>35478.66238</v>
      </c>
    </row>
    <row r="44" ht="15.75" customHeight="1">
      <c r="A44" s="12">
        <f>'Total Cost of Borrowing - NZ'!A43</f>
        <v>25000</v>
      </c>
      <c r="B44" s="18">
        <f t="shared" ref="B44:T44" si="21">-PMT(B$16/12,$B$34,$A44+$B$35)*$B$34</f>
        <v>32054.36608</v>
      </c>
      <c r="C44" s="18">
        <f t="shared" si="21"/>
        <v>32801.7914</v>
      </c>
      <c r="D44" s="18">
        <f t="shared" si="21"/>
        <v>33559.24658</v>
      </c>
      <c r="E44" s="18">
        <f t="shared" si="21"/>
        <v>34326.663</v>
      </c>
      <c r="F44" s="18">
        <f t="shared" si="21"/>
        <v>34558.81958</v>
      </c>
      <c r="G44" s="18">
        <f t="shared" si="21"/>
        <v>34714.08407</v>
      </c>
      <c r="H44" s="18">
        <f t="shared" si="21"/>
        <v>34947.71941</v>
      </c>
      <c r="I44" s="18">
        <f t="shared" si="21"/>
        <v>35103.9678</v>
      </c>
      <c r="J44" s="18">
        <f t="shared" si="21"/>
        <v>35339.07608</v>
      </c>
      <c r="K44" s="18">
        <f t="shared" si="21"/>
        <v>35496.30447</v>
      </c>
      <c r="L44" s="18">
        <f t="shared" si="21"/>
        <v>35891.08406</v>
      </c>
      <c r="M44" s="18">
        <f t="shared" si="21"/>
        <v>36288.29635</v>
      </c>
      <c r="N44" s="18">
        <f t="shared" si="21"/>
        <v>37332.35749</v>
      </c>
      <c r="O44" s="18">
        <f t="shared" si="21"/>
        <v>38722.05398</v>
      </c>
      <c r="P44" s="18">
        <f t="shared" si="21"/>
        <v>39970.87468</v>
      </c>
      <c r="Q44" s="18">
        <f t="shared" si="21"/>
        <v>41668.35903</v>
      </c>
      <c r="R44" s="18">
        <f t="shared" si="21"/>
        <v>42530.75153</v>
      </c>
      <c r="S44" s="18">
        <f t="shared" si="21"/>
        <v>43402.10206</v>
      </c>
      <c r="T44" s="18">
        <f t="shared" si="21"/>
        <v>44282.30068</v>
      </c>
    </row>
    <row r="45" ht="15.75" customHeight="1">
      <c r="A45" s="12">
        <f>'Total Cost of Borrowing - NZ'!A44</f>
        <v>30000</v>
      </c>
      <c r="B45" s="18">
        <f t="shared" ref="B45:T45" si="22">-PMT(B$16/12,$B$34,$A45+$B$35)*$B$34</f>
        <v>38427.00347</v>
      </c>
      <c r="C45" s="18">
        <f t="shared" si="22"/>
        <v>39323.0223</v>
      </c>
      <c r="D45" s="18">
        <f t="shared" si="22"/>
        <v>40231.06499</v>
      </c>
      <c r="E45" s="18">
        <f t="shared" si="22"/>
        <v>41151.04928</v>
      </c>
      <c r="F45" s="18">
        <f t="shared" si="22"/>
        <v>41429.36025</v>
      </c>
      <c r="G45" s="18">
        <f t="shared" si="22"/>
        <v>41615.49243</v>
      </c>
      <c r="H45" s="18">
        <f t="shared" si="22"/>
        <v>41895.57615</v>
      </c>
      <c r="I45" s="18">
        <f t="shared" si="22"/>
        <v>42082.88784</v>
      </c>
      <c r="J45" s="18">
        <f t="shared" si="22"/>
        <v>42364.73733</v>
      </c>
      <c r="K45" s="18">
        <f t="shared" si="22"/>
        <v>42553.22384</v>
      </c>
      <c r="L45" s="18">
        <f t="shared" si="22"/>
        <v>43026.48845</v>
      </c>
      <c r="M45" s="18">
        <f t="shared" si="22"/>
        <v>43502.66938</v>
      </c>
      <c r="N45" s="18">
        <f t="shared" si="22"/>
        <v>44754.29735</v>
      </c>
      <c r="O45" s="18">
        <f t="shared" si="22"/>
        <v>46420.27545</v>
      </c>
      <c r="P45" s="18">
        <f t="shared" si="22"/>
        <v>47917.37064</v>
      </c>
      <c r="Q45" s="18">
        <f t="shared" si="22"/>
        <v>49952.32703</v>
      </c>
      <c r="R45" s="18">
        <f t="shared" si="22"/>
        <v>50986.16933</v>
      </c>
      <c r="S45" s="18">
        <f t="shared" si="22"/>
        <v>52030.75058</v>
      </c>
      <c r="T45" s="18">
        <f t="shared" si="22"/>
        <v>53085.93899</v>
      </c>
    </row>
    <row r="46" ht="15.75" customHeight="1">
      <c r="A46" s="12">
        <f>'Total Cost of Borrowing - NZ'!A45</f>
        <v>35000</v>
      </c>
      <c r="B46" s="18">
        <f t="shared" ref="B46:T46" si="23">-PMT(B$16/12,$B$34,$A46+$B$35)*$B$34</f>
        <v>44799.64086</v>
      </c>
      <c r="C46" s="18">
        <f t="shared" si="23"/>
        <v>45844.25319</v>
      </c>
      <c r="D46" s="18">
        <f t="shared" si="23"/>
        <v>46902.88339</v>
      </c>
      <c r="E46" s="18">
        <f t="shared" si="23"/>
        <v>47975.43556</v>
      </c>
      <c r="F46" s="18">
        <f t="shared" si="23"/>
        <v>48299.90093</v>
      </c>
      <c r="G46" s="18">
        <f t="shared" si="23"/>
        <v>48516.90079</v>
      </c>
      <c r="H46" s="18">
        <f t="shared" si="23"/>
        <v>48843.43289</v>
      </c>
      <c r="I46" s="18">
        <f t="shared" si="23"/>
        <v>49061.80789</v>
      </c>
      <c r="J46" s="18">
        <f t="shared" si="23"/>
        <v>49390.39858</v>
      </c>
      <c r="K46" s="18">
        <f t="shared" si="23"/>
        <v>49610.14322</v>
      </c>
      <c r="L46" s="18">
        <f t="shared" si="23"/>
        <v>50161.89283</v>
      </c>
      <c r="M46" s="18">
        <f t="shared" si="23"/>
        <v>50717.04242</v>
      </c>
      <c r="N46" s="18">
        <f t="shared" si="23"/>
        <v>52176.23721</v>
      </c>
      <c r="O46" s="18">
        <f t="shared" si="23"/>
        <v>54118.49692</v>
      </c>
      <c r="P46" s="18">
        <f t="shared" si="23"/>
        <v>55863.8666</v>
      </c>
      <c r="Q46" s="18">
        <f t="shared" si="23"/>
        <v>58236.29503</v>
      </c>
      <c r="R46" s="18">
        <f t="shared" si="23"/>
        <v>59441.58713</v>
      </c>
      <c r="S46" s="18">
        <f t="shared" si="23"/>
        <v>60659.3991</v>
      </c>
      <c r="T46" s="18">
        <f t="shared" si="23"/>
        <v>61889.5773</v>
      </c>
    </row>
    <row r="47" ht="15.75" customHeight="1">
      <c r="A47" s="12">
        <f>'Total Cost of Borrowing - NZ'!A46</f>
        <v>40000</v>
      </c>
      <c r="B47" s="18">
        <f t="shared" ref="B47:T47" si="24">-PMT(B$16/12,$B$34,$A47+$B$35)*$B$34</f>
        <v>51172.27825</v>
      </c>
      <c r="C47" s="18">
        <f t="shared" si="24"/>
        <v>52365.48409</v>
      </c>
      <c r="D47" s="18">
        <f t="shared" si="24"/>
        <v>53574.7018</v>
      </c>
      <c r="E47" s="18">
        <f t="shared" si="24"/>
        <v>54799.82184</v>
      </c>
      <c r="F47" s="18">
        <f t="shared" si="24"/>
        <v>55170.4416</v>
      </c>
      <c r="G47" s="18">
        <f t="shared" si="24"/>
        <v>55418.30916</v>
      </c>
      <c r="H47" s="18">
        <f t="shared" si="24"/>
        <v>55791.28963</v>
      </c>
      <c r="I47" s="18">
        <f t="shared" si="24"/>
        <v>56040.72793</v>
      </c>
      <c r="J47" s="18">
        <f t="shared" si="24"/>
        <v>56416.05983</v>
      </c>
      <c r="K47" s="18">
        <f t="shared" si="24"/>
        <v>56667.0626</v>
      </c>
      <c r="L47" s="18">
        <f t="shared" si="24"/>
        <v>57297.29722</v>
      </c>
      <c r="M47" s="18">
        <f t="shared" si="24"/>
        <v>57931.41545</v>
      </c>
      <c r="N47" s="18">
        <f t="shared" si="24"/>
        <v>59598.17707</v>
      </c>
      <c r="O47" s="18">
        <f t="shared" si="24"/>
        <v>61816.71838</v>
      </c>
      <c r="P47" s="18">
        <f t="shared" si="24"/>
        <v>63810.36256</v>
      </c>
      <c r="Q47" s="18">
        <f t="shared" si="24"/>
        <v>66520.26303</v>
      </c>
      <c r="R47" s="18">
        <f t="shared" si="24"/>
        <v>67897.00493</v>
      </c>
      <c r="S47" s="18">
        <f t="shared" si="24"/>
        <v>69288.04762</v>
      </c>
      <c r="T47" s="18">
        <f t="shared" si="24"/>
        <v>70693.21561</v>
      </c>
    </row>
    <row r="48" ht="15.75" customHeight="1">
      <c r="A48" s="12">
        <f>'Total Cost of Borrowing - NZ'!A47</f>
        <v>45000</v>
      </c>
      <c r="B48" s="18">
        <f t="shared" ref="B48:T48" si="25">-PMT(B$16/12,$B$34,$A48+$B$35)*$B$34</f>
        <v>57544.91564</v>
      </c>
      <c r="C48" s="18">
        <f t="shared" si="25"/>
        <v>58886.71498</v>
      </c>
      <c r="D48" s="18">
        <f t="shared" si="25"/>
        <v>60246.52021</v>
      </c>
      <c r="E48" s="18">
        <f t="shared" si="25"/>
        <v>61624.20813</v>
      </c>
      <c r="F48" s="18">
        <f t="shared" si="25"/>
        <v>62040.98227</v>
      </c>
      <c r="G48" s="18">
        <f t="shared" si="25"/>
        <v>62319.71752</v>
      </c>
      <c r="H48" s="18">
        <f t="shared" si="25"/>
        <v>62739.14637</v>
      </c>
      <c r="I48" s="18">
        <f t="shared" si="25"/>
        <v>63019.64797</v>
      </c>
      <c r="J48" s="18">
        <f t="shared" si="25"/>
        <v>63441.72108</v>
      </c>
      <c r="K48" s="18">
        <f t="shared" si="25"/>
        <v>63723.98197</v>
      </c>
      <c r="L48" s="18">
        <f t="shared" si="25"/>
        <v>64432.7016</v>
      </c>
      <c r="M48" s="18">
        <f t="shared" si="25"/>
        <v>65145.78848</v>
      </c>
      <c r="N48" s="18">
        <f t="shared" si="25"/>
        <v>67020.11693</v>
      </c>
      <c r="O48" s="18">
        <f t="shared" si="25"/>
        <v>69514.93985</v>
      </c>
      <c r="P48" s="18">
        <f t="shared" si="25"/>
        <v>71756.85852</v>
      </c>
      <c r="Q48" s="18">
        <f t="shared" si="25"/>
        <v>74804.23103</v>
      </c>
      <c r="R48" s="18">
        <f t="shared" si="25"/>
        <v>76352.42273</v>
      </c>
      <c r="S48" s="18">
        <f t="shared" si="25"/>
        <v>77916.69614</v>
      </c>
      <c r="T48" s="18">
        <f t="shared" si="25"/>
        <v>79496.85391</v>
      </c>
    </row>
    <row r="49" ht="15.75" customHeight="1">
      <c r="A49" s="12">
        <f>'Total Cost of Borrowing - NZ'!A48</f>
        <v>50000</v>
      </c>
      <c r="B49" s="18">
        <f t="shared" ref="B49:M49" si="26">-PMT(B$16/12,$B$34,$A49+$B$35)*$B$34</f>
        <v>63917.55304</v>
      </c>
      <c r="C49" s="18">
        <f t="shared" si="26"/>
        <v>65407.94588</v>
      </c>
      <c r="D49" s="18">
        <f t="shared" si="26"/>
        <v>66918.33861</v>
      </c>
      <c r="E49" s="18">
        <f t="shared" si="26"/>
        <v>68448.59441</v>
      </c>
      <c r="F49" s="18">
        <f t="shared" si="26"/>
        <v>68911.52294</v>
      </c>
      <c r="G49" s="18">
        <f t="shared" si="26"/>
        <v>69221.12588</v>
      </c>
      <c r="H49" s="18">
        <f t="shared" si="26"/>
        <v>69687.00311</v>
      </c>
      <c r="I49" s="18">
        <f t="shared" si="26"/>
        <v>69998.56801</v>
      </c>
      <c r="J49" s="18">
        <f t="shared" si="26"/>
        <v>70467.38233</v>
      </c>
      <c r="K49" s="18">
        <f t="shared" si="26"/>
        <v>70780.90135</v>
      </c>
      <c r="L49" s="18">
        <f t="shared" si="26"/>
        <v>71568.10599</v>
      </c>
      <c r="M49" s="18">
        <f t="shared" si="26"/>
        <v>72360.16151</v>
      </c>
      <c r="N49" s="18"/>
      <c r="O49" s="18"/>
      <c r="P49" s="18"/>
      <c r="Q49" s="18"/>
      <c r="R49" s="18"/>
      <c r="S49" s="18"/>
      <c r="T49" s="18"/>
    </row>
    <row r="50" ht="15.75" customHeight="1">
      <c r="A50" s="12">
        <f>'Total Cost of Borrowing - NZ'!A49</f>
        <v>55000</v>
      </c>
      <c r="B50" s="18">
        <f t="shared" ref="B50:M50" si="27">-PMT(B$16/12,$B$34,$A50+$B$35)*$B$34</f>
        <v>70290.19043</v>
      </c>
      <c r="C50" s="18">
        <f t="shared" si="27"/>
        <v>71929.17677</v>
      </c>
      <c r="D50" s="18">
        <f t="shared" si="27"/>
        <v>73590.15702</v>
      </c>
      <c r="E50" s="18">
        <f t="shared" si="27"/>
        <v>75272.98069</v>
      </c>
      <c r="F50" s="18">
        <f t="shared" si="27"/>
        <v>75782.06362</v>
      </c>
      <c r="G50" s="18">
        <f t="shared" si="27"/>
        <v>76122.53425</v>
      </c>
      <c r="H50" s="18">
        <f t="shared" si="27"/>
        <v>76634.85985</v>
      </c>
      <c r="I50" s="18">
        <f t="shared" si="27"/>
        <v>76977.48805</v>
      </c>
      <c r="J50" s="18">
        <f t="shared" si="27"/>
        <v>77493.04358</v>
      </c>
      <c r="K50" s="18">
        <f t="shared" si="27"/>
        <v>77837.82073</v>
      </c>
      <c r="L50" s="18">
        <f t="shared" si="27"/>
        <v>78703.51038</v>
      </c>
      <c r="M50" s="18">
        <f t="shared" si="27"/>
        <v>79574.53454</v>
      </c>
    </row>
    <row r="51" ht="15.75" customHeight="1">
      <c r="A51" s="12">
        <f>'Total Cost of Borrowing - NZ'!A50</f>
        <v>60000</v>
      </c>
      <c r="B51" s="18">
        <f t="shared" ref="B51:M51" si="28">-PMT(B$16/12,$B$34,$A51+$B$35)*$B$34</f>
        <v>76662.82782</v>
      </c>
      <c r="C51" s="18">
        <f t="shared" si="28"/>
        <v>78450.40767</v>
      </c>
      <c r="D51" s="18">
        <f t="shared" si="28"/>
        <v>80261.97543</v>
      </c>
      <c r="E51" s="18">
        <f t="shared" si="28"/>
        <v>82097.36697</v>
      </c>
      <c r="F51" s="18">
        <f t="shared" si="28"/>
        <v>82652.60429</v>
      </c>
      <c r="G51" s="18">
        <f t="shared" si="28"/>
        <v>83023.94261</v>
      </c>
      <c r="H51" s="18">
        <f t="shared" si="28"/>
        <v>83582.71659</v>
      </c>
      <c r="I51" s="18">
        <f t="shared" si="28"/>
        <v>83956.40809</v>
      </c>
      <c r="J51" s="18">
        <f t="shared" si="28"/>
        <v>84518.70483</v>
      </c>
      <c r="K51" s="18">
        <f t="shared" si="28"/>
        <v>84894.7401</v>
      </c>
      <c r="L51" s="18">
        <f t="shared" si="28"/>
        <v>85838.91476</v>
      </c>
      <c r="M51" s="18">
        <f t="shared" si="28"/>
        <v>86788.90758</v>
      </c>
    </row>
    <row r="52" ht="15.75" customHeight="1">
      <c r="A52" s="12">
        <f>'Total Cost of Borrowing - NZ'!A51</f>
        <v>65000</v>
      </c>
      <c r="B52" s="18">
        <f t="shared" ref="B52:M52" si="29">-PMT(B$16/12,$B$34,$A52+$B$35)*$B$34</f>
        <v>83035.46521</v>
      </c>
      <c r="C52" s="18">
        <f t="shared" si="29"/>
        <v>84971.63856</v>
      </c>
      <c r="D52" s="18">
        <f t="shared" si="29"/>
        <v>86933.79383</v>
      </c>
      <c r="E52" s="18">
        <f t="shared" si="29"/>
        <v>88921.75325</v>
      </c>
      <c r="F52" s="18">
        <f t="shared" si="29"/>
        <v>89523.14496</v>
      </c>
      <c r="G52" s="18">
        <f t="shared" si="29"/>
        <v>89925.35097</v>
      </c>
      <c r="H52" s="18">
        <f t="shared" si="29"/>
        <v>90530.57333</v>
      </c>
      <c r="I52" s="18">
        <f t="shared" si="29"/>
        <v>90935.32813</v>
      </c>
      <c r="J52" s="18">
        <f t="shared" si="29"/>
        <v>91544.36608</v>
      </c>
      <c r="K52" s="18">
        <f t="shared" si="29"/>
        <v>91951.65948</v>
      </c>
      <c r="L52" s="18">
        <f t="shared" si="29"/>
        <v>92974.31915</v>
      </c>
      <c r="M52" s="18">
        <f t="shared" si="29"/>
        <v>94003.28061</v>
      </c>
    </row>
    <row r="53" ht="15.75" customHeight="1">
      <c r="A53" s="12">
        <f>'Total Cost of Borrowing - NZ'!A52</f>
        <v>70000</v>
      </c>
      <c r="B53" s="18">
        <f t="shared" ref="B53:K53" si="30">-PMT(B$16/12,$B$34,$A53+$B$35)*$B$34</f>
        <v>89408.1026</v>
      </c>
      <c r="C53" s="18">
        <f t="shared" si="30"/>
        <v>91492.86946</v>
      </c>
      <c r="D53" s="18">
        <f t="shared" si="30"/>
        <v>93605.61224</v>
      </c>
      <c r="E53" s="18">
        <f t="shared" si="30"/>
        <v>95746.13954</v>
      </c>
      <c r="F53" s="18">
        <f t="shared" si="30"/>
        <v>96393.68563</v>
      </c>
      <c r="G53" s="18">
        <f t="shared" si="30"/>
        <v>96826.75934</v>
      </c>
      <c r="H53" s="18">
        <f t="shared" si="30"/>
        <v>97478.43008</v>
      </c>
      <c r="I53" s="18">
        <f t="shared" si="30"/>
        <v>97914.24817</v>
      </c>
      <c r="J53" s="18">
        <f t="shared" si="30"/>
        <v>98570.02733</v>
      </c>
      <c r="K53" s="18">
        <f t="shared" si="30"/>
        <v>99008.57886</v>
      </c>
    </row>
    <row r="54" ht="15.75" customHeight="1"/>
    <row r="55" ht="15.75" customHeight="1"/>
    <row r="56" ht="15.75" customHeight="1">
      <c r="A56" s="6" t="s">
        <v>5</v>
      </c>
      <c r="B56" s="7">
        <v>84.0</v>
      </c>
      <c r="C56" s="5"/>
      <c r="D56" s="5"/>
      <c r="E56" s="5"/>
      <c r="F56" s="5"/>
      <c r="G56" s="5"/>
      <c r="H56" s="5"/>
      <c r="I56" s="5"/>
      <c r="J56" s="5"/>
      <c r="K56" s="5"/>
      <c r="L56" s="5"/>
      <c r="M56" s="5"/>
      <c r="N56" s="5"/>
      <c r="O56" s="5"/>
      <c r="P56" s="5"/>
      <c r="Q56" s="5"/>
      <c r="R56" s="5"/>
      <c r="S56" s="5"/>
      <c r="T56" s="5"/>
    </row>
    <row r="57" ht="15.75" customHeight="1">
      <c r="A57" s="8" t="s">
        <v>15</v>
      </c>
      <c r="B57" s="19">
        <v>150.0</v>
      </c>
      <c r="C57" s="5"/>
      <c r="D57" s="5"/>
      <c r="E57" s="5"/>
      <c r="F57" s="5"/>
      <c r="G57" s="5"/>
      <c r="H57" s="5"/>
      <c r="I57" s="5"/>
      <c r="J57" s="5"/>
      <c r="K57" s="5"/>
      <c r="L57" s="5"/>
      <c r="M57" s="5"/>
      <c r="N57" s="5"/>
      <c r="O57" s="5"/>
      <c r="P57" s="5"/>
      <c r="Q57" s="5"/>
      <c r="R57" s="5"/>
      <c r="S57" s="5"/>
      <c r="T57" s="5"/>
    </row>
    <row r="58" ht="15.75" customHeight="1">
      <c r="A58" s="5"/>
      <c r="B58" s="5"/>
      <c r="C58" s="5"/>
      <c r="D58" s="5"/>
      <c r="E58" s="5"/>
      <c r="F58" s="5"/>
      <c r="G58" s="5"/>
      <c r="H58" s="5"/>
      <c r="I58" s="5"/>
      <c r="J58" s="5"/>
      <c r="K58" s="5"/>
      <c r="L58" s="5"/>
      <c r="M58" s="5"/>
      <c r="N58" s="5"/>
      <c r="O58" s="5"/>
      <c r="P58" s="5"/>
      <c r="Q58" s="5"/>
      <c r="R58" s="5"/>
      <c r="S58" s="5"/>
      <c r="T58" s="5"/>
    </row>
    <row r="59" ht="15.75" customHeight="1">
      <c r="A59" s="5" t="str">
        <f>'Total Cost of Borrowing - NZ'!A58</f>
        <v>Interest Rate</v>
      </c>
      <c r="B59" s="10">
        <v>0.0999</v>
      </c>
      <c r="C59" s="11">
        <v>0.1099</v>
      </c>
      <c r="D59" s="11">
        <v>0.1199</v>
      </c>
      <c r="E59" s="11">
        <v>0.1299</v>
      </c>
      <c r="F59" s="11">
        <v>0.1329</v>
      </c>
      <c r="G59" s="11">
        <v>0.1349</v>
      </c>
      <c r="H59" s="11">
        <v>0.1379</v>
      </c>
      <c r="I59" s="11">
        <v>0.1399</v>
      </c>
      <c r="J59" s="11">
        <v>0.1429</v>
      </c>
      <c r="K59" s="11">
        <v>0.1449</v>
      </c>
      <c r="L59" s="11">
        <v>0.1499</v>
      </c>
      <c r="M59" s="11">
        <v>0.1549</v>
      </c>
      <c r="N59" s="10">
        <v>0.1679</v>
      </c>
      <c r="O59" s="10">
        <v>0.1849</v>
      </c>
      <c r="P59" s="10">
        <v>0.1999</v>
      </c>
      <c r="Q59" s="10">
        <v>0.2199</v>
      </c>
      <c r="R59" s="10">
        <v>0.2299</v>
      </c>
      <c r="S59" s="10">
        <v>0.2399</v>
      </c>
      <c r="T59" s="10">
        <v>0.2499</v>
      </c>
    </row>
    <row r="60" ht="15.75" customHeight="1">
      <c r="A60" s="5" t="s">
        <v>16</v>
      </c>
      <c r="B60" s="14"/>
      <c r="C60" s="5"/>
      <c r="D60" s="5"/>
      <c r="E60" s="5"/>
      <c r="F60" s="5"/>
      <c r="G60" s="5"/>
      <c r="H60" s="5"/>
      <c r="I60" s="5"/>
      <c r="J60" s="5"/>
      <c r="K60" s="5"/>
      <c r="L60" s="5"/>
      <c r="M60" s="5"/>
      <c r="N60" s="5"/>
      <c r="O60" s="5"/>
      <c r="P60" s="5"/>
      <c r="Q60" s="5"/>
      <c r="R60" s="5"/>
      <c r="S60" s="5"/>
      <c r="T60" s="5"/>
    </row>
    <row r="61" ht="15.75" customHeight="1">
      <c r="A61" s="12">
        <f>'Total Cost of Borrowing - NZ'!A60</f>
        <v>2000</v>
      </c>
      <c r="B61" s="18">
        <f t="shared" ref="B61:T61" si="31">-PMT(B$59/12,$B$56,$A61+$B$57)*$B$56</f>
        <v>2997.240766</v>
      </c>
      <c r="C61" s="18">
        <f t="shared" si="31"/>
        <v>3091.362521</v>
      </c>
      <c r="D61" s="18">
        <f t="shared" si="31"/>
        <v>3187.117807</v>
      </c>
      <c r="E61" s="18">
        <f t="shared" si="31"/>
        <v>3284.486812</v>
      </c>
      <c r="F61" s="18">
        <f t="shared" si="31"/>
        <v>3314.009076</v>
      </c>
      <c r="G61" s="18">
        <f t="shared" si="31"/>
        <v>3333.769934</v>
      </c>
      <c r="H61" s="18">
        <f t="shared" si="31"/>
        <v>3363.529803</v>
      </c>
      <c r="I61" s="18">
        <f t="shared" si="31"/>
        <v>3383.44851</v>
      </c>
      <c r="J61" s="18">
        <f t="shared" si="31"/>
        <v>3413.444309</v>
      </c>
      <c r="K61" s="18">
        <f t="shared" si="31"/>
        <v>3433.519733</v>
      </c>
      <c r="L61" s="18">
        <f t="shared" si="31"/>
        <v>3483.98073</v>
      </c>
      <c r="M61" s="18">
        <f t="shared" si="31"/>
        <v>3534.82856</v>
      </c>
      <c r="N61" s="18">
        <f t="shared" si="31"/>
        <v>3668.821581</v>
      </c>
      <c r="O61" s="18">
        <f t="shared" si="31"/>
        <v>3847.866801</v>
      </c>
      <c r="P61" s="18">
        <f t="shared" si="31"/>
        <v>4009.352217</v>
      </c>
      <c r="Q61" s="18">
        <f t="shared" si="31"/>
        <v>4229.610324</v>
      </c>
      <c r="R61" s="18">
        <f t="shared" si="31"/>
        <v>4341.794457</v>
      </c>
      <c r="S61" s="18">
        <f t="shared" si="31"/>
        <v>4455.309831</v>
      </c>
      <c r="T61" s="18">
        <f t="shared" si="31"/>
        <v>4570.126801</v>
      </c>
    </row>
    <row r="62" ht="15.75" customHeight="1">
      <c r="A62" s="12">
        <f>'Total Cost of Borrowing - NZ'!A61</f>
        <v>5000</v>
      </c>
      <c r="B62" s="18">
        <f t="shared" ref="B62:T62" si="32">-PMT(B$59/12,$B$56,$A62+$B$57)*$B$56</f>
        <v>7179.437183</v>
      </c>
      <c r="C62" s="18">
        <f t="shared" si="32"/>
        <v>7404.891621</v>
      </c>
      <c r="D62" s="18">
        <f t="shared" si="32"/>
        <v>7634.258933</v>
      </c>
      <c r="E62" s="18">
        <f t="shared" si="32"/>
        <v>7867.491665</v>
      </c>
      <c r="F62" s="18">
        <f t="shared" si="32"/>
        <v>7938.207786</v>
      </c>
      <c r="G62" s="18">
        <f t="shared" si="32"/>
        <v>7985.541934</v>
      </c>
      <c r="H62" s="18">
        <f t="shared" si="32"/>
        <v>8056.827203</v>
      </c>
      <c r="I62" s="18">
        <f t="shared" si="32"/>
        <v>8104.539454</v>
      </c>
      <c r="J62" s="18">
        <f t="shared" si="32"/>
        <v>8176.389856</v>
      </c>
      <c r="K62" s="18">
        <f t="shared" si="32"/>
        <v>8224.477501</v>
      </c>
      <c r="L62" s="18">
        <f t="shared" si="32"/>
        <v>8345.34919</v>
      </c>
      <c r="M62" s="18">
        <f t="shared" si="32"/>
        <v>8467.14748</v>
      </c>
      <c r="N62" s="18">
        <f t="shared" si="32"/>
        <v>8788.107508</v>
      </c>
      <c r="O62" s="18">
        <f t="shared" si="32"/>
        <v>9216.983268</v>
      </c>
      <c r="P62" s="18">
        <f t="shared" si="32"/>
        <v>9603.797171</v>
      </c>
      <c r="Q62" s="18">
        <f t="shared" si="32"/>
        <v>10131.39217</v>
      </c>
      <c r="R62" s="18">
        <f t="shared" si="32"/>
        <v>10400.1123</v>
      </c>
      <c r="S62" s="18">
        <f t="shared" si="32"/>
        <v>10672.02122</v>
      </c>
      <c r="T62" s="18">
        <f t="shared" si="32"/>
        <v>10947.04792</v>
      </c>
    </row>
    <row r="63" ht="15.75" customHeight="1">
      <c r="A63" s="12">
        <f>'Total Cost of Borrowing - NZ'!A62</f>
        <v>10000</v>
      </c>
      <c r="B63" s="18">
        <f t="shared" ref="B63:T63" si="33">-PMT(B$59/12,$B$56,$A63+$B$57)*$B$56</f>
        <v>14149.76454</v>
      </c>
      <c r="C63" s="18">
        <f t="shared" si="33"/>
        <v>14594.10679</v>
      </c>
      <c r="D63" s="18">
        <f t="shared" si="33"/>
        <v>15046.16081</v>
      </c>
      <c r="E63" s="18">
        <f t="shared" si="33"/>
        <v>15505.83309</v>
      </c>
      <c r="F63" s="18">
        <f t="shared" si="33"/>
        <v>15645.20564</v>
      </c>
      <c r="G63" s="18">
        <f t="shared" si="33"/>
        <v>15738.49527</v>
      </c>
      <c r="H63" s="18">
        <f t="shared" si="33"/>
        <v>15878.98954</v>
      </c>
      <c r="I63" s="18">
        <f t="shared" si="33"/>
        <v>15973.02436</v>
      </c>
      <c r="J63" s="18">
        <f t="shared" si="33"/>
        <v>16114.63243</v>
      </c>
      <c r="K63" s="18">
        <f t="shared" si="33"/>
        <v>16209.40711</v>
      </c>
      <c r="L63" s="18">
        <f t="shared" si="33"/>
        <v>16447.62996</v>
      </c>
      <c r="M63" s="18">
        <f t="shared" si="33"/>
        <v>16687.67901</v>
      </c>
      <c r="N63" s="18">
        <f t="shared" si="33"/>
        <v>17320.25072</v>
      </c>
      <c r="O63" s="18">
        <f t="shared" si="33"/>
        <v>18165.51071</v>
      </c>
      <c r="P63" s="18">
        <f t="shared" si="33"/>
        <v>18927.87209</v>
      </c>
      <c r="Q63" s="18">
        <f t="shared" si="33"/>
        <v>19967.69525</v>
      </c>
      <c r="R63" s="18">
        <f t="shared" si="33"/>
        <v>20497.30871</v>
      </c>
      <c r="S63" s="18">
        <f t="shared" si="33"/>
        <v>21033.20688</v>
      </c>
      <c r="T63" s="18">
        <f t="shared" si="33"/>
        <v>21575.24978</v>
      </c>
    </row>
    <row r="64" ht="15.75" customHeight="1">
      <c r="A64" s="12">
        <f>'Total Cost of Borrowing - NZ'!A63</f>
        <v>15000</v>
      </c>
      <c r="B64" s="18">
        <f t="shared" ref="B64:T64" si="34">-PMT(B$59/12,$B$56,$A64+$B$57)*$B$56</f>
        <v>21120.09191</v>
      </c>
      <c r="C64" s="18">
        <f t="shared" si="34"/>
        <v>21783.32195</v>
      </c>
      <c r="D64" s="18">
        <f t="shared" si="34"/>
        <v>22458.06269</v>
      </c>
      <c r="E64" s="18">
        <f t="shared" si="34"/>
        <v>23144.17451</v>
      </c>
      <c r="F64" s="18">
        <f t="shared" si="34"/>
        <v>23352.20349</v>
      </c>
      <c r="G64" s="18">
        <f t="shared" si="34"/>
        <v>23491.4486</v>
      </c>
      <c r="H64" s="18">
        <f t="shared" si="34"/>
        <v>23701.15187</v>
      </c>
      <c r="I64" s="18">
        <f t="shared" si="34"/>
        <v>23841.50927</v>
      </c>
      <c r="J64" s="18">
        <f t="shared" si="34"/>
        <v>24052.87501</v>
      </c>
      <c r="K64" s="18">
        <f t="shared" si="34"/>
        <v>24194.33673</v>
      </c>
      <c r="L64" s="18">
        <f t="shared" si="34"/>
        <v>24549.91072</v>
      </c>
      <c r="M64" s="18">
        <f t="shared" si="34"/>
        <v>24908.21055</v>
      </c>
      <c r="N64" s="18">
        <f t="shared" si="34"/>
        <v>25852.39393</v>
      </c>
      <c r="O64" s="18">
        <f t="shared" si="34"/>
        <v>27114.03816</v>
      </c>
      <c r="P64" s="18">
        <f t="shared" si="34"/>
        <v>28251.94702</v>
      </c>
      <c r="Q64" s="18">
        <f t="shared" si="34"/>
        <v>29803.99833</v>
      </c>
      <c r="R64" s="18">
        <f t="shared" si="34"/>
        <v>30594.50513</v>
      </c>
      <c r="S64" s="18">
        <f t="shared" si="34"/>
        <v>31394.39253</v>
      </c>
      <c r="T64" s="18">
        <f t="shared" si="34"/>
        <v>32203.45164</v>
      </c>
    </row>
    <row r="65" ht="15.75" customHeight="1">
      <c r="A65" s="12">
        <f>'Total Cost of Borrowing - NZ'!A64</f>
        <v>20000</v>
      </c>
      <c r="B65" s="18">
        <f t="shared" ref="B65:T65" si="35">-PMT(B$59/12,$B$56,$A65+$B$57)*$B$56</f>
        <v>28090.41927</v>
      </c>
      <c r="C65" s="18">
        <f t="shared" si="35"/>
        <v>28972.53712</v>
      </c>
      <c r="D65" s="18">
        <f t="shared" si="35"/>
        <v>29869.96456</v>
      </c>
      <c r="E65" s="18">
        <f t="shared" si="35"/>
        <v>30782.51593</v>
      </c>
      <c r="F65" s="18">
        <f t="shared" si="35"/>
        <v>31059.20134</v>
      </c>
      <c r="G65" s="18">
        <f t="shared" si="35"/>
        <v>31244.40194</v>
      </c>
      <c r="H65" s="18">
        <f t="shared" si="35"/>
        <v>31523.3142</v>
      </c>
      <c r="I65" s="18">
        <f t="shared" si="35"/>
        <v>31709.99417</v>
      </c>
      <c r="J65" s="18">
        <f t="shared" si="35"/>
        <v>31991.11759</v>
      </c>
      <c r="K65" s="18">
        <f t="shared" si="35"/>
        <v>32179.26634</v>
      </c>
      <c r="L65" s="18">
        <f t="shared" si="35"/>
        <v>32652.19149</v>
      </c>
      <c r="M65" s="18">
        <f t="shared" si="35"/>
        <v>33128.74208</v>
      </c>
      <c r="N65" s="18">
        <f t="shared" si="35"/>
        <v>34384.53714</v>
      </c>
      <c r="O65" s="18">
        <f t="shared" si="35"/>
        <v>36062.5656</v>
      </c>
      <c r="P65" s="18">
        <f t="shared" si="35"/>
        <v>37576.02194</v>
      </c>
      <c r="Q65" s="18">
        <f t="shared" si="35"/>
        <v>39640.30141</v>
      </c>
      <c r="R65" s="18">
        <f t="shared" si="35"/>
        <v>40691.70154</v>
      </c>
      <c r="S65" s="18">
        <f t="shared" si="35"/>
        <v>41755.57819</v>
      </c>
      <c r="T65" s="18">
        <f t="shared" si="35"/>
        <v>42831.6535</v>
      </c>
    </row>
    <row r="66" ht="15.75" customHeight="1">
      <c r="A66" s="12">
        <f>'Total Cost of Borrowing - NZ'!A65</f>
        <v>25000</v>
      </c>
      <c r="B66" s="18">
        <f t="shared" ref="B66:T66" si="36">-PMT(B$59/12,$B$56,$A66+$B$57)*$B$56</f>
        <v>35060.74663</v>
      </c>
      <c r="C66" s="18">
        <f t="shared" si="36"/>
        <v>36161.75228</v>
      </c>
      <c r="D66" s="18">
        <f t="shared" si="36"/>
        <v>37281.86644</v>
      </c>
      <c r="E66" s="18">
        <f t="shared" si="36"/>
        <v>38420.85735</v>
      </c>
      <c r="F66" s="18">
        <f t="shared" si="36"/>
        <v>38766.19919</v>
      </c>
      <c r="G66" s="18">
        <f t="shared" si="36"/>
        <v>38997.35527</v>
      </c>
      <c r="H66" s="18">
        <f t="shared" si="36"/>
        <v>39345.47653</v>
      </c>
      <c r="I66" s="18">
        <f t="shared" si="36"/>
        <v>39578.47908</v>
      </c>
      <c r="J66" s="18">
        <f t="shared" si="36"/>
        <v>39929.36017</v>
      </c>
      <c r="K66" s="18">
        <f t="shared" si="36"/>
        <v>40164.19595</v>
      </c>
      <c r="L66" s="18">
        <f t="shared" si="36"/>
        <v>40754.47226</v>
      </c>
      <c r="M66" s="18">
        <f t="shared" si="36"/>
        <v>41349.27362</v>
      </c>
      <c r="N66" s="18">
        <f t="shared" si="36"/>
        <v>42916.68036</v>
      </c>
      <c r="O66" s="18">
        <f t="shared" si="36"/>
        <v>45011.09304</v>
      </c>
      <c r="P66" s="18">
        <f t="shared" si="36"/>
        <v>46900.09687</v>
      </c>
      <c r="Q66" s="18">
        <f t="shared" si="36"/>
        <v>49476.60448</v>
      </c>
      <c r="R66" s="18">
        <f t="shared" si="36"/>
        <v>50788.89795</v>
      </c>
      <c r="S66" s="18">
        <f t="shared" si="36"/>
        <v>52116.76384</v>
      </c>
      <c r="T66" s="18">
        <f t="shared" si="36"/>
        <v>53459.85537</v>
      </c>
    </row>
    <row r="67" ht="15.75" customHeight="1">
      <c r="A67" s="12">
        <f>'Total Cost of Borrowing - NZ'!A66</f>
        <v>30000</v>
      </c>
      <c r="B67" s="18">
        <f t="shared" ref="B67:T67" si="37">-PMT(B$59/12,$B$56,$A67+$B$57)*$B$56</f>
        <v>42031.07399</v>
      </c>
      <c r="C67" s="18">
        <f t="shared" si="37"/>
        <v>43350.96745</v>
      </c>
      <c r="D67" s="18">
        <f t="shared" si="37"/>
        <v>44693.76832</v>
      </c>
      <c r="E67" s="18">
        <f t="shared" si="37"/>
        <v>46059.19878</v>
      </c>
      <c r="F67" s="18">
        <f t="shared" si="37"/>
        <v>46473.19704</v>
      </c>
      <c r="G67" s="18">
        <f t="shared" si="37"/>
        <v>46750.30861</v>
      </c>
      <c r="H67" s="18">
        <f t="shared" si="37"/>
        <v>47167.63887</v>
      </c>
      <c r="I67" s="18">
        <f t="shared" si="37"/>
        <v>47446.96399</v>
      </c>
      <c r="J67" s="18">
        <f t="shared" si="37"/>
        <v>47867.60275</v>
      </c>
      <c r="K67" s="18">
        <f t="shared" si="37"/>
        <v>48149.12556</v>
      </c>
      <c r="L67" s="18">
        <f t="shared" si="37"/>
        <v>48856.75302</v>
      </c>
      <c r="M67" s="18">
        <f t="shared" si="37"/>
        <v>49569.80515</v>
      </c>
      <c r="N67" s="18">
        <f t="shared" si="37"/>
        <v>51448.82357</v>
      </c>
      <c r="O67" s="18">
        <f t="shared" si="37"/>
        <v>53959.62049</v>
      </c>
      <c r="P67" s="18">
        <f t="shared" si="37"/>
        <v>56224.17179</v>
      </c>
      <c r="Q67" s="18">
        <f t="shared" si="37"/>
        <v>59312.90756</v>
      </c>
      <c r="R67" s="18">
        <f t="shared" si="37"/>
        <v>60886.09436</v>
      </c>
      <c r="S67" s="18">
        <f t="shared" si="37"/>
        <v>62477.94949</v>
      </c>
      <c r="T67" s="18">
        <f t="shared" si="37"/>
        <v>64088.05723</v>
      </c>
    </row>
    <row r="68" ht="15.75" customHeight="1">
      <c r="A68" s="12">
        <f>'Total Cost of Borrowing - NZ'!A67</f>
        <v>35000</v>
      </c>
      <c r="B68" s="18">
        <f t="shared" ref="B68:T68" si="38">-PMT(B$59/12,$B$56,$A68+$B$57)*$B$56</f>
        <v>49001.40135</v>
      </c>
      <c r="C68" s="18">
        <f t="shared" si="38"/>
        <v>50540.18262</v>
      </c>
      <c r="D68" s="18">
        <f t="shared" si="38"/>
        <v>52105.67019</v>
      </c>
      <c r="E68" s="18">
        <f t="shared" si="38"/>
        <v>53697.5402</v>
      </c>
      <c r="F68" s="18">
        <f t="shared" si="38"/>
        <v>54180.19489</v>
      </c>
      <c r="G68" s="18">
        <f t="shared" si="38"/>
        <v>54503.26194</v>
      </c>
      <c r="H68" s="18">
        <f t="shared" si="38"/>
        <v>54989.8012</v>
      </c>
      <c r="I68" s="18">
        <f t="shared" si="38"/>
        <v>55315.4489</v>
      </c>
      <c r="J68" s="18">
        <f t="shared" si="38"/>
        <v>55805.84533</v>
      </c>
      <c r="K68" s="18">
        <f t="shared" si="38"/>
        <v>56134.05518</v>
      </c>
      <c r="L68" s="18">
        <f t="shared" si="38"/>
        <v>56959.03379</v>
      </c>
      <c r="M68" s="18">
        <f t="shared" si="38"/>
        <v>57790.33668</v>
      </c>
      <c r="N68" s="18">
        <f t="shared" si="38"/>
        <v>59980.96678</v>
      </c>
      <c r="O68" s="18">
        <f t="shared" si="38"/>
        <v>62908.14793</v>
      </c>
      <c r="P68" s="18">
        <f t="shared" si="38"/>
        <v>65548.24671</v>
      </c>
      <c r="Q68" s="18">
        <f t="shared" si="38"/>
        <v>69149.21064</v>
      </c>
      <c r="R68" s="18">
        <f t="shared" si="38"/>
        <v>70983.29077</v>
      </c>
      <c r="S68" s="18">
        <f t="shared" si="38"/>
        <v>72839.13515</v>
      </c>
      <c r="T68" s="18">
        <f t="shared" si="38"/>
        <v>74716.25909</v>
      </c>
    </row>
    <row r="69" ht="15.75" customHeight="1">
      <c r="A69" s="12">
        <f>'Total Cost of Borrowing - NZ'!A68</f>
        <v>40000</v>
      </c>
      <c r="B69" s="18">
        <f t="shared" ref="B69:T69" si="39">-PMT(B$59/12,$B$56,$A69+$B$57)*$B$56</f>
        <v>55971.72872</v>
      </c>
      <c r="C69" s="18">
        <f t="shared" si="39"/>
        <v>57729.39778</v>
      </c>
      <c r="D69" s="18">
        <f t="shared" si="39"/>
        <v>59517.57207</v>
      </c>
      <c r="E69" s="18">
        <f t="shared" si="39"/>
        <v>61335.88162</v>
      </c>
      <c r="F69" s="18">
        <f t="shared" si="39"/>
        <v>61887.19274</v>
      </c>
      <c r="G69" s="18">
        <f t="shared" si="39"/>
        <v>62256.21527</v>
      </c>
      <c r="H69" s="18">
        <f t="shared" si="39"/>
        <v>62811.96353</v>
      </c>
      <c r="I69" s="18">
        <f t="shared" si="39"/>
        <v>63183.9338</v>
      </c>
      <c r="J69" s="18">
        <f t="shared" si="39"/>
        <v>63744.08791</v>
      </c>
      <c r="K69" s="18">
        <f t="shared" si="39"/>
        <v>64118.98479</v>
      </c>
      <c r="L69" s="18">
        <f t="shared" si="39"/>
        <v>65061.31456</v>
      </c>
      <c r="M69" s="18">
        <f t="shared" si="39"/>
        <v>66010.86822</v>
      </c>
      <c r="N69" s="18">
        <f t="shared" si="39"/>
        <v>68513.10999</v>
      </c>
      <c r="O69" s="18">
        <f t="shared" si="39"/>
        <v>71856.67538</v>
      </c>
      <c r="P69" s="18">
        <f t="shared" si="39"/>
        <v>74872.32164</v>
      </c>
      <c r="Q69" s="18">
        <f t="shared" si="39"/>
        <v>78985.51372</v>
      </c>
      <c r="R69" s="18">
        <f t="shared" si="39"/>
        <v>81080.48718</v>
      </c>
      <c r="S69" s="18">
        <f t="shared" si="39"/>
        <v>83200.3208</v>
      </c>
      <c r="T69" s="18">
        <f t="shared" si="39"/>
        <v>85344.46095</v>
      </c>
    </row>
    <row r="70" ht="15.75" customHeight="1">
      <c r="A70" s="12">
        <f>'Total Cost of Borrowing - NZ'!A69</f>
        <v>45000</v>
      </c>
      <c r="B70" s="18">
        <f t="shared" ref="B70:T70" si="40">-PMT(B$59/12,$B$56,$A70+$B$57)*$B$56</f>
        <v>62942.05608</v>
      </c>
      <c r="C70" s="18">
        <f t="shared" si="40"/>
        <v>64918.61295</v>
      </c>
      <c r="D70" s="18">
        <f t="shared" si="40"/>
        <v>66929.47395</v>
      </c>
      <c r="E70" s="18">
        <f t="shared" si="40"/>
        <v>68974.22304</v>
      </c>
      <c r="F70" s="18">
        <f t="shared" si="40"/>
        <v>69594.19059</v>
      </c>
      <c r="G70" s="18">
        <f t="shared" si="40"/>
        <v>70009.16861</v>
      </c>
      <c r="H70" s="18">
        <f t="shared" si="40"/>
        <v>70634.12587</v>
      </c>
      <c r="I70" s="18">
        <f t="shared" si="40"/>
        <v>71052.41871</v>
      </c>
      <c r="J70" s="18">
        <f t="shared" si="40"/>
        <v>71682.33048</v>
      </c>
      <c r="K70" s="18">
        <f t="shared" si="40"/>
        <v>72103.9144</v>
      </c>
      <c r="L70" s="18">
        <f t="shared" si="40"/>
        <v>73163.59532</v>
      </c>
      <c r="M70" s="18">
        <f t="shared" si="40"/>
        <v>74231.39975</v>
      </c>
      <c r="N70" s="18">
        <f t="shared" si="40"/>
        <v>77045.2532</v>
      </c>
      <c r="O70" s="18">
        <f t="shared" si="40"/>
        <v>80805.20282</v>
      </c>
      <c r="P70" s="18">
        <f t="shared" si="40"/>
        <v>84196.39656</v>
      </c>
      <c r="Q70" s="18">
        <f t="shared" si="40"/>
        <v>88821.8168</v>
      </c>
      <c r="R70" s="18">
        <f t="shared" si="40"/>
        <v>91177.68359</v>
      </c>
      <c r="S70" s="18">
        <f t="shared" si="40"/>
        <v>93561.50646</v>
      </c>
      <c r="T70" s="18">
        <f t="shared" si="40"/>
        <v>95972.66282</v>
      </c>
    </row>
    <row r="71" ht="15.75" customHeight="1">
      <c r="A71" s="12">
        <f>'Total Cost of Borrowing - NZ'!A70</f>
        <v>50000</v>
      </c>
      <c r="B71" s="18">
        <f t="shared" ref="B71:M71" si="41">-PMT(B$59/12,$B$56,$A71+$B$57)*$B$56</f>
        <v>69912.38344</v>
      </c>
      <c r="C71" s="18">
        <f t="shared" si="41"/>
        <v>72107.82811</v>
      </c>
      <c r="D71" s="18">
        <f t="shared" si="41"/>
        <v>74341.37582</v>
      </c>
      <c r="E71" s="18">
        <f t="shared" si="41"/>
        <v>76612.56447</v>
      </c>
      <c r="F71" s="18">
        <f t="shared" si="41"/>
        <v>77301.18844</v>
      </c>
      <c r="G71" s="18">
        <f t="shared" si="41"/>
        <v>77762.12194</v>
      </c>
      <c r="H71" s="18">
        <f t="shared" si="41"/>
        <v>78456.2882</v>
      </c>
      <c r="I71" s="18">
        <f t="shared" si="41"/>
        <v>78920.90362</v>
      </c>
      <c r="J71" s="18">
        <f t="shared" si="41"/>
        <v>79620.57306</v>
      </c>
      <c r="K71" s="18">
        <f t="shared" si="41"/>
        <v>80088.84401</v>
      </c>
      <c r="L71" s="18">
        <f t="shared" si="41"/>
        <v>81265.87609</v>
      </c>
      <c r="M71" s="18">
        <f t="shared" si="41"/>
        <v>82451.93129</v>
      </c>
      <c r="N71" s="18"/>
      <c r="O71" s="18"/>
      <c r="P71" s="18"/>
      <c r="Q71" s="18"/>
      <c r="R71" s="18"/>
      <c r="S71" s="18"/>
      <c r="T71" s="18"/>
    </row>
    <row r="72" ht="15.75" customHeight="1">
      <c r="A72" s="12">
        <f>'Total Cost of Borrowing - NZ'!A71</f>
        <v>55000</v>
      </c>
      <c r="B72" s="18">
        <f t="shared" ref="B72:M72" si="42">-PMT(B$59/12,$B$56,$A72+$B$57)*$B$56</f>
        <v>76882.7108</v>
      </c>
      <c r="C72" s="18">
        <f t="shared" si="42"/>
        <v>79297.04328</v>
      </c>
      <c r="D72" s="18">
        <f t="shared" si="42"/>
        <v>81753.2777</v>
      </c>
      <c r="E72" s="18">
        <f t="shared" si="42"/>
        <v>84250.90589</v>
      </c>
      <c r="F72" s="18">
        <f t="shared" si="42"/>
        <v>85008.18629</v>
      </c>
      <c r="G72" s="18">
        <f t="shared" si="42"/>
        <v>85515.07528</v>
      </c>
      <c r="H72" s="18">
        <f t="shared" si="42"/>
        <v>86278.45053</v>
      </c>
      <c r="I72" s="18">
        <f t="shared" si="42"/>
        <v>86789.38852</v>
      </c>
      <c r="J72" s="18">
        <f t="shared" si="42"/>
        <v>87558.81564</v>
      </c>
      <c r="K72" s="18">
        <f t="shared" si="42"/>
        <v>88073.77363</v>
      </c>
      <c r="L72" s="18">
        <f t="shared" si="42"/>
        <v>89368.15686</v>
      </c>
      <c r="M72" s="18">
        <f t="shared" si="42"/>
        <v>90672.46282</v>
      </c>
    </row>
    <row r="73" ht="15.75" customHeight="1">
      <c r="A73" s="12">
        <f>'Total Cost of Borrowing - NZ'!A72</f>
        <v>60000</v>
      </c>
      <c r="B73" s="18">
        <f t="shared" ref="B73:M73" si="43">-PMT(B$59/12,$B$56,$A73+$B$57)*$B$56</f>
        <v>83853.03816</v>
      </c>
      <c r="C73" s="18">
        <f t="shared" si="43"/>
        <v>86486.25844</v>
      </c>
      <c r="D73" s="18">
        <f t="shared" si="43"/>
        <v>89165.17958</v>
      </c>
      <c r="E73" s="18">
        <f t="shared" si="43"/>
        <v>91889.24731</v>
      </c>
      <c r="F73" s="18">
        <f t="shared" si="43"/>
        <v>92715.18414</v>
      </c>
      <c r="G73" s="18">
        <f t="shared" si="43"/>
        <v>93268.02861</v>
      </c>
      <c r="H73" s="18">
        <f t="shared" si="43"/>
        <v>94100.61286</v>
      </c>
      <c r="I73" s="18">
        <f t="shared" si="43"/>
        <v>94657.87343</v>
      </c>
      <c r="J73" s="18">
        <f t="shared" si="43"/>
        <v>95497.05822</v>
      </c>
      <c r="K73" s="18">
        <f t="shared" si="43"/>
        <v>96058.70324</v>
      </c>
      <c r="L73" s="18">
        <f t="shared" si="43"/>
        <v>97470.43762</v>
      </c>
      <c r="M73" s="18">
        <f t="shared" si="43"/>
        <v>98892.99435</v>
      </c>
    </row>
    <row r="74" ht="15.75" customHeight="1">
      <c r="A74" s="12">
        <f>'Total Cost of Borrowing - NZ'!A73</f>
        <v>65000</v>
      </c>
      <c r="B74" s="18">
        <f t="shared" ref="B74:M74" si="44">-PMT(B$59/12,$B$56,$A74+$B$57)*$B$56</f>
        <v>90823.36553</v>
      </c>
      <c r="C74" s="18">
        <f t="shared" si="44"/>
        <v>93675.47361</v>
      </c>
      <c r="D74" s="18">
        <f t="shared" si="44"/>
        <v>96577.08145</v>
      </c>
      <c r="E74" s="18">
        <f t="shared" si="44"/>
        <v>99527.58873</v>
      </c>
      <c r="F74" s="18">
        <f t="shared" si="44"/>
        <v>100422.182</v>
      </c>
      <c r="G74" s="18">
        <f t="shared" si="44"/>
        <v>101020.9819</v>
      </c>
      <c r="H74" s="18">
        <f t="shared" si="44"/>
        <v>101922.7752</v>
      </c>
      <c r="I74" s="18">
        <f t="shared" si="44"/>
        <v>102526.3583</v>
      </c>
      <c r="J74" s="18">
        <f t="shared" si="44"/>
        <v>103435.3008</v>
      </c>
      <c r="K74" s="18">
        <f t="shared" si="44"/>
        <v>104043.6328</v>
      </c>
      <c r="L74" s="18">
        <f t="shared" si="44"/>
        <v>105572.7184</v>
      </c>
      <c r="M74" s="18">
        <f t="shared" si="44"/>
        <v>107113.5259</v>
      </c>
    </row>
    <row r="75" ht="15.75" customHeight="1">
      <c r="A75" s="12">
        <f>'Total Cost of Borrowing - NZ'!A74</f>
        <v>70000</v>
      </c>
      <c r="B75" s="18">
        <f t="shared" ref="B75:K75" si="45">-PMT(B$59/12,$B$56,$A75+$B$57)*$B$56</f>
        <v>97793.69289</v>
      </c>
      <c r="C75" s="18">
        <f t="shared" si="45"/>
        <v>100864.6888</v>
      </c>
      <c r="D75" s="18">
        <f t="shared" si="45"/>
        <v>103988.9833</v>
      </c>
      <c r="E75" s="18">
        <f t="shared" si="45"/>
        <v>107165.9302</v>
      </c>
      <c r="F75" s="18">
        <f t="shared" si="45"/>
        <v>108129.1798</v>
      </c>
      <c r="G75" s="18">
        <f t="shared" si="45"/>
        <v>108773.9353</v>
      </c>
      <c r="H75" s="18">
        <f t="shared" si="45"/>
        <v>109744.9375</v>
      </c>
      <c r="I75" s="18">
        <f t="shared" si="45"/>
        <v>110394.8432</v>
      </c>
      <c r="J75" s="18">
        <f t="shared" si="45"/>
        <v>111373.5434</v>
      </c>
      <c r="K75" s="18">
        <f t="shared" si="45"/>
        <v>112028.5625</v>
      </c>
    </row>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rintOptions gridLines="1" horizontalCentered="1"/>
  <pageMargins bottom="0.75" footer="0.0" header="0.0" left="0.7" right="0.7" top="0.75"/>
  <pageSetup fitToHeight="0" paperSize="9" cellComments="atEnd" orientation="landscape"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3.13"/>
    <col customWidth="1" min="2" max="20" width="14.38"/>
  </cols>
  <sheetData>
    <row r="1" ht="15.75" customHeight="1">
      <c r="A1" s="4"/>
      <c r="B1" s="5"/>
      <c r="C1" s="5"/>
      <c r="D1" s="5"/>
      <c r="E1" s="5"/>
      <c r="F1" s="5"/>
      <c r="G1" s="5"/>
      <c r="H1" s="5"/>
      <c r="I1" s="5"/>
      <c r="J1" s="5"/>
      <c r="K1" s="5"/>
      <c r="L1" s="5"/>
      <c r="M1" s="5"/>
      <c r="N1" s="5"/>
      <c r="O1" s="5"/>
      <c r="P1" s="5"/>
      <c r="Q1" s="5"/>
      <c r="R1" s="5"/>
      <c r="S1" s="5"/>
      <c r="T1" s="5"/>
    </row>
    <row r="2" ht="35.25" customHeight="1">
      <c r="A2" s="2"/>
      <c r="B2" s="5"/>
      <c r="C2" s="5"/>
      <c r="D2" s="5"/>
      <c r="E2" s="5"/>
      <c r="F2" s="5"/>
      <c r="G2" s="5"/>
      <c r="H2" s="5"/>
      <c r="I2" s="5"/>
      <c r="J2" s="5"/>
      <c r="K2" s="5"/>
      <c r="L2" s="5"/>
      <c r="M2" s="5"/>
      <c r="N2" s="5"/>
      <c r="O2" s="5"/>
      <c r="P2" s="5"/>
      <c r="Q2" s="5"/>
      <c r="R2" s="5"/>
      <c r="S2" s="5"/>
      <c r="T2" s="5"/>
    </row>
    <row r="3" ht="15.75" customHeight="1">
      <c r="A3" s="4"/>
      <c r="B3" s="5"/>
      <c r="C3" s="5"/>
      <c r="D3" s="5"/>
      <c r="E3" s="5"/>
      <c r="F3" s="5"/>
      <c r="G3" s="5"/>
      <c r="H3" s="5"/>
      <c r="I3" s="5"/>
      <c r="J3" s="5"/>
      <c r="K3" s="5"/>
      <c r="L3" s="5"/>
      <c r="M3" s="5"/>
      <c r="N3" s="5"/>
      <c r="O3" s="5"/>
      <c r="P3" s="5"/>
      <c r="Q3" s="5"/>
      <c r="R3" s="5"/>
      <c r="S3" s="5"/>
      <c r="T3" s="5"/>
    </row>
    <row r="4" ht="15.75" customHeight="1">
      <c r="A4" s="15" t="str">
        <f>'Total Cost of Borrowing - NZ'!A4</f>
        <v>Effective from — 14 Nov 2023</v>
      </c>
      <c r="B4" s="5"/>
      <c r="C4" s="5"/>
      <c r="D4" s="5"/>
      <c r="E4" s="5"/>
      <c r="F4" s="5"/>
      <c r="G4" s="5"/>
      <c r="H4" s="5"/>
      <c r="I4" s="5"/>
      <c r="J4" s="5"/>
      <c r="K4" s="5"/>
      <c r="L4" s="5"/>
      <c r="M4" s="5"/>
      <c r="N4" s="5"/>
      <c r="O4" s="5"/>
      <c r="P4" s="5"/>
      <c r="Q4" s="5"/>
      <c r="R4" s="5"/>
      <c r="S4" s="5"/>
      <c r="T4" s="5"/>
    </row>
    <row r="5" ht="15.75" customHeight="1">
      <c r="A5" s="4"/>
      <c r="B5" s="5"/>
      <c r="C5" s="5"/>
      <c r="D5" s="5"/>
      <c r="E5" s="5"/>
      <c r="F5" s="5"/>
      <c r="G5" s="5"/>
      <c r="H5" s="5"/>
      <c r="I5" s="5"/>
      <c r="J5" s="5"/>
      <c r="K5" s="5"/>
      <c r="L5" s="5"/>
      <c r="M5" s="5"/>
      <c r="N5" s="5"/>
      <c r="O5" s="5"/>
      <c r="P5" s="5"/>
      <c r="Q5" s="5"/>
      <c r="R5" s="5"/>
      <c r="S5" s="5"/>
      <c r="T5" s="5"/>
    </row>
    <row r="6" ht="15.75" customHeight="1">
      <c r="A6" s="4" t="s">
        <v>17</v>
      </c>
      <c r="B6" s="5"/>
      <c r="C6" s="5"/>
      <c r="D6" s="5"/>
      <c r="E6" s="5"/>
      <c r="F6" s="5"/>
      <c r="G6" s="5"/>
      <c r="H6" s="5"/>
      <c r="I6" s="5"/>
      <c r="J6" s="5"/>
      <c r="K6" s="5"/>
      <c r="L6" s="5"/>
      <c r="M6" s="5"/>
      <c r="N6" s="5"/>
      <c r="O6" s="5"/>
      <c r="P6" s="5"/>
      <c r="Q6" s="5"/>
      <c r="R6" s="5"/>
      <c r="S6" s="5"/>
      <c r="T6" s="5"/>
    </row>
    <row r="7" ht="15.75" customHeight="1">
      <c r="A7" s="5"/>
      <c r="B7" s="5"/>
      <c r="C7" s="5"/>
      <c r="D7" s="5"/>
      <c r="E7" s="5"/>
      <c r="F7" s="5"/>
      <c r="G7" s="5"/>
      <c r="H7" s="5"/>
      <c r="I7" s="5"/>
      <c r="J7" s="5"/>
      <c r="K7" s="5"/>
      <c r="L7" s="5"/>
      <c r="M7" s="5"/>
      <c r="N7" s="5"/>
      <c r="O7" s="5"/>
      <c r="P7" s="5"/>
      <c r="Q7" s="5"/>
      <c r="R7" s="5"/>
      <c r="S7" s="5"/>
      <c r="T7" s="5"/>
    </row>
    <row r="8" ht="15.75" customHeight="1">
      <c r="A8" s="5" t="s">
        <v>12</v>
      </c>
      <c r="B8" s="5"/>
      <c r="C8" s="5"/>
      <c r="D8" s="5"/>
      <c r="E8" s="5"/>
      <c r="F8" s="5"/>
      <c r="G8" s="5"/>
      <c r="H8" s="5"/>
      <c r="I8" s="5"/>
      <c r="J8" s="5"/>
      <c r="K8" s="5"/>
      <c r="L8" s="5"/>
      <c r="M8" s="5"/>
      <c r="N8" s="5"/>
      <c r="O8" s="5"/>
      <c r="P8" s="5"/>
      <c r="Q8" s="5"/>
      <c r="R8" s="5"/>
      <c r="S8" s="5"/>
      <c r="T8" s="5"/>
    </row>
    <row r="9" ht="15.75" customHeight="1">
      <c r="A9" s="5" t="s">
        <v>13</v>
      </c>
      <c r="B9" s="5"/>
      <c r="C9" s="5"/>
      <c r="D9" s="5"/>
      <c r="E9" s="5"/>
      <c r="F9" s="5"/>
      <c r="G9" s="5"/>
      <c r="H9" s="5"/>
      <c r="I9" s="5"/>
      <c r="J9" s="5"/>
      <c r="K9" s="5"/>
      <c r="L9" s="5"/>
      <c r="M9" s="5"/>
      <c r="N9" s="5"/>
      <c r="O9" s="5"/>
      <c r="P9" s="5"/>
      <c r="Q9" s="5"/>
      <c r="R9" s="5"/>
      <c r="S9" s="5"/>
      <c r="T9" s="5"/>
    </row>
    <row r="10" ht="15.75" customHeight="1">
      <c r="A10" s="5" t="s">
        <v>14</v>
      </c>
      <c r="B10" s="5"/>
      <c r="C10" s="5"/>
      <c r="D10" s="5"/>
      <c r="E10" s="5"/>
      <c r="F10" s="5"/>
      <c r="G10" s="5"/>
      <c r="H10" s="5"/>
      <c r="I10" s="5"/>
      <c r="J10" s="5"/>
      <c r="K10" s="5"/>
      <c r="L10" s="5"/>
      <c r="M10" s="5"/>
      <c r="N10" s="5"/>
      <c r="O10" s="5"/>
      <c r="P10" s="5"/>
      <c r="Q10" s="5"/>
      <c r="R10" s="5"/>
      <c r="S10" s="5"/>
      <c r="T10" s="5"/>
    </row>
    <row r="11" ht="15.75" customHeight="1">
      <c r="A11" s="5" t="s">
        <v>4</v>
      </c>
      <c r="B11" s="5"/>
      <c r="C11" s="5"/>
      <c r="D11" s="5"/>
      <c r="E11" s="5"/>
      <c r="F11" s="5"/>
      <c r="G11" s="5"/>
      <c r="H11" s="5"/>
      <c r="I11" s="5"/>
      <c r="J11" s="5"/>
      <c r="K11" s="5"/>
      <c r="L11" s="5"/>
      <c r="M11" s="5"/>
      <c r="N11" s="5"/>
      <c r="O11" s="5"/>
      <c r="P11" s="5"/>
      <c r="Q11" s="5"/>
      <c r="R11" s="5"/>
      <c r="S11" s="5"/>
      <c r="T11" s="5"/>
    </row>
    <row r="12" ht="15.75" customHeight="1">
      <c r="A12" s="5"/>
      <c r="B12" s="5"/>
      <c r="C12" s="5"/>
      <c r="D12" s="5"/>
      <c r="E12" s="5"/>
      <c r="F12" s="5"/>
      <c r="G12" s="5"/>
      <c r="H12" s="5"/>
      <c r="I12" s="5"/>
      <c r="J12" s="5"/>
      <c r="K12" s="5"/>
      <c r="L12" s="5"/>
      <c r="M12" s="5"/>
      <c r="N12" s="5"/>
      <c r="O12" s="5"/>
      <c r="P12" s="5"/>
      <c r="Q12" s="5"/>
      <c r="R12" s="5"/>
      <c r="S12" s="5"/>
      <c r="T12" s="5"/>
    </row>
    <row r="13" ht="15.75" customHeight="1">
      <c r="A13" s="6" t="s">
        <v>5</v>
      </c>
      <c r="B13" s="7">
        <v>36.0</v>
      </c>
      <c r="C13" s="5"/>
      <c r="D13" s="5"/>
      <c r="E13" s="5"/>
      <c r="F13" s="5"/>
      <c r="G13" s="5"/>
      <c r="H13" s="5"/>
      <c r="I13" s="5"/>
      <c r="J13" s="5"/>
      <c r="K13" s="5"/>
      <c r="L13" s="5"/>
      <c r="M13" s="5"/>
      <c r="N13" s="5"/>
      <c r="O13" s="5"/>
      <c r="P13" s="5"/>
      <c r="Q13" s="5"/>
      <c r="R13" s="5"/>
      <c r="S13" s="5"/>
      <c r="T13" s="5"/>
    </row>
    <row r="14" ht="15.75" customHeight="1">
      <c r="A14" s="8" t="s">
        <v>15</v>
      </c>
      <c r="B14" s="9">
        <v>150.0</v>
      </c>
      <c r="C14" s="5"/>
      <c r="D14" s="5"/>
      <c r="E14" s="5"/>
      <c r="F14" s="5"/>
      <c r="G14" s="5"/>
      <c r="H14" s="5"/>
      <c r="I14" s="5"/>
      <c r="J14" s="5"/>
      <c r="K14" s="5"/>
      <c r="L14" s="5"/>
      <c r="M14" s="5"/>
      <c r="N14" s="5"/>
      <c r="O14" s="5"/>
      <c r="P14" s="5"/>
      <c r="Q14" s="5"/>
      <c r="R14" s="5"/>
      <c r="S14" s="5"/>
      <c r="T14" s="5"/>
    </row>
    <row r="15" ht="15.75" customHeight="1">
      <c r="A15" s="5"/>
      <c r="B15" s="5"/>
      <c r="C15" s="5"/>
      <c r="D15" s="5"/>
      <c r="E15" s="5"/>
      <c r="F15" s="5"/>
      <c r="G15" s="5"/>
      <c r="H15" s="5"/>
      <c r="I15" s="5"/>
      <c r="J15" s="5"/>
      <c r="K15" s="5"/>
      <c r="L15" s="5"/>
      <c r="M15" s="5"/>
      <c r="N15" s="5"/>
      <c r="O15" s="5"/>
      <c r="P15" s="5"/>
      <c r="Q15" s="5"/>
      <c r="R15" s="5"/>
      <c r="S15" s="5"/>
      <c r="T15" s="5"/>
    </row>
    <row r="16" ht="15.75" customHeight="1">
      <c r="A16" s="5" t="str">
        <f>'Total Cost of Borrowing - NZ'!A15</f>
        <v>Interest Rate</v>
      </c>
      <c r="B16" s="16">
        <v>0.0989</v>
      </c>
      <c r="C16" s="17">
        <v>0.0999</v>
      </c>
      <c r="D16" s="17">
        <v>0.1024</v>
      </c>
      <c r="E16" s="17">
        <v>0.1099</v>
      </c>
      <c r="F16" s="17">
        <v>0.1119</v>
      </c>
      <c r="G16" s="17">
        <v>0.1129</v>
      </c>
      <c r="H16" s="17">
        <v>0.1149</v>
      </c>
      <c r="I16" s="17">
        <v>0.1159</v>
      </c>
      <c r="J16" s="17">
        <v>0.1179</v>
      </c>
      <c r="K16" s="17">
        <v>0.1199</v>
      </c>
      <c r="L16" s="17">
        <v>0.1219</v>
      </c>
      <c r="M16" s="17">
        <v>0.1254</v>
      </c>
      <c r="N16" s="10">
        <v>0.1379</v>
      </c>
      <c r="O16" s="10">
        <v>0.1549</v>
      </c>
      <c r="P16" s="10">
        <v>0.1699</v>
      </c>
      <c r="Q16" s="10">
        <v>0.1899</v>
      </c>
      <c r="R16" s="10">
        <v>0.1949</v>
      </c>
      <c r="S16" s="10">
        <v>0.2049</v>
      </c>
      <c r="T16" s="10">
        <v>0.2149</v>
      </c>
    </row>
    <row r="17" ht="15.75" customHeight="1">
      <c r="A17" s="5" t="s">
        <v>16</v>
      </c>
      <c r="B17" s="14"/>
      <c r="C17" s="5"/>
      <c r="D17" s="5"/>
      <c r="E17" s="5"/>
      <c r="F17" s="5"/>
      <c r="G17" s="5"/>
      <c r="H17" s="5"/>
      <c r="I17" s="5"/>
      <c r="J17" s="5"/>
      <c r="K17" s="5"/>
      <c r="L17" s="5"/>
      <c r="M17" s="5"/>
      <c r="N17" s="5"/>
      <c r="O17" s="5"/>
      <c r="P17" s="5"/>
      <c r="Q17" s="5"/>
      <c r="R17" s="5"/>
      <c r="S17" s="5"/>
      <c r="T17" s="5"/>
    </row>
    <row r="18" ht="15.75" customHeight="1">
      <c r="A18" s="12">
        <f>'Total Cost of Borrowing - NZ'!A17</f>
        <v>2000</v>
      </c>
      <c r="B18" s="18">
        <f t="shared" ref="B18:T18" si="1">-PMT(B$16/12,$B$13,$A18+$B$14)*$B$13</f>
        <v>2493.484923</v>
      </c>
      <c r="C18" s="18">
        <f t="shared" si="1"/>
        <v>2497.116916</v>
      </c>
      <c r="D18" s="18">
        <f t="shared" si="1"/>
        <v>2506.210697</v>
      </c>
      <c r="E18" s="18">
        <f t="shared" si="1"/>
        <v>2533.610182</v>
      </c>
      <c r="F18" s="18">
        <f t="shared" si="1"/>
        <v>2540.946604</v>
      </c>
      <c r="G18" s="18">
        <f t="shared" si="1"/>
        <v>2544.61953</v>
      </c>
      <c r="H18" s="18">
        <f t="shared" si="1"/>
        <v>2551.974804</v>
      </c>
      <c r="I18" s="18">
        <f t="shared" si="1"/>
        <v>2555.657152</v>
      </c>
      <c r="J18" s="18">
        <f t="shared" si="1"/>
        <v>2563.031262</v>
      </c>
      <c r="K18" s="18">
        <f t="shared" si="1"/>
        <v>2570.417918</v>
      </c>
      <c r="L18" s="18">
        <f t="shared" si="1"/>
        <v>2577.817111</v>
      </c>
      <c r="M18" s="18">
        <f t="shared" si="1"/>
        <v>2590.795844</v>
      </c>
      <c r="N18" s="18">
        <f t="shared" si="1"/>
        <v>2637.46099</v>
      </c>
      <c r="O18" s="18">
        <f t="shared" si="1"/>
        <v>2701.706147</v>
      </c>
      <c r="P18" s="18">
        <f t="shared" si="1"/>
        <v>2759.135919</v>
      </c>
      <c r="Q18" s="18">
        <f t="shared" si="1"/>
        <v>2836.784633</v>
      </c>
      <c r="R18" s="18">
        <f t="shared" si="1"/>
        <v>2856.38779</v>
      </c>
      <c r="S18" s="18">
        <f t="shared" si="1"/>
        <v>2895.822065</v>
      </c>
      <c r="T18" s="18">
        <f t="shared" si="1"/>
        <v>2935.559092</v>
      </c>
    </row>
    <row r="19" ht="15.75" customHeight="1">
      <c r="A19" s="12">
        <f>'Total Cost of Borrowing - NZ'!A18</f>
        <v>5000</v>
      </c>
      <c r="B19" s="18">
        <f t="shared" ref="B19:T19" si="2">-PMT(B$16/12,$B$13,$A19+$B$14)*$B$13</f>
        <v>5972.766211</v>
      </c>
      <c r="C19" s="18">
        <f t="shared" si="2"/>
        <v>5981.466101</v>
      </c>
      <c r="D19" s="18">
        <f t="shared" si="2"/>
        <v>6003.248879</v>
      </c>
      <c r="E19" s="18">
        <f t="shared" si="2"/>
        <v>6068.880204</v>
      </c>
      <c r="F19" s="18">
        <f t="shared" si="2"/>
        <v>6086.453494</v>
      </c>
      <c r="G19" s="18">
        <f t="shared" si="2"/>
        <v>6095.251431</v>
      </c>
      <c r="H19" s="18">
        <f t="shared" si="2"/>
        <v>6112.86988</v>
      </c>
      <c r="I19" s="18">
        <f t="shared" si="2"/>
        <v>6121.690387</v>
      </c>
      <c r="J19" s="18">
        <f t="shared" si="2"/>
        <v>6139.353952</v>
      </c>
      <c r="K19" s="18">
        <f t="shared" si="2"/>
        <v>6157.04757</v>
      </c>
      <c r="L19" s="18">
        <f t="shared" si="2"/>
        <v>6174.77122</v>
      </c>
      <c r="M19" s="18">
        <f t="shared" si="2"/>
        <v>6205.859812</v>
      </c>
      <c r="N19" s="18">
        <f t="shared" si="2"/>
        <v>6317.639117</v>
      </c>
      <c r="O19" s="18">
        <f t="shared" si="2"/>
        <v>6471.528677</v>
      </c>
      <c r="P19" s="18">
        <f t="shared" si="2"/>
        <v>6609.093014</v>
      </c>
      <c r="Q19" s="18">
        <f t="shared" si="2"/>
        <v>6795.088772</v>
      </c>
      <c r="R19" s="18">
        <f t="shared" si="2"/>
        <v>6842.045172</v>
      </c>
      <c r="S19" s="18">
        <f t="shared" si="2"/>
        <v>6936.504017</v>
      </c>
      <c r="T19" s="18">
        <f t="shared" si="2"/>
        <v>7031.688057</v>
      </c>
    </row>
    <row r="20" ht="15.75" customHeight="1">
      <c r="A20" s="12">
        <f>'Total Cost of Borrowing - NZ'!A19</f>
        <v>10000</v>
      </c>
      <c r="B20" s="18">
        <f t="shared" ref="B20:T20" si="3">-PMT(B$16/12,$B$13,$A20+$B$14)*$B$13</f>
        <v>11771.56836</v>
      </c>
      <c r="C20" s="18">
        <f t="shared" si="3"/>
        <v>11788.71474</v>
      </c>
      <c r="D20" s="18">
        <f t="shared" si="3"/>
        <v>11831.64585</v>
      </c>
      <c r="E20" s="18">
        <f t="shared" si="3"/>
        <v>11960.99691</v>
      </c>
      <c r="F20" s="18">
        <f t="shared" si="3"/>
        <v>11995.63164</v>
      </c>
      <c r="G20" s="18">
        <f t="shared" si="3"/>
        <v>12012.97127</v>
      </c>
      <c r="H20" s="18">
        <f t="shared" si="3"/>
        <v>12047.69501</v>
      </c>
      <c r="I20" s="18">
        <f t="shared" si="3"/>
        <v>12065.07911</v>
      </c>
      <c r="J20" s="18">
        <f t="shared" si="3"/>
        <v>12099.89177</v>
      </c>
      <c r="K20" s="18">
        <f t="shared" si="3"/>
        <v>12134.76366</v>
      </c>
      <c r="L20" s="18">
        <f t="shared" si="3"/>
        <v>12169.69473</v>
      </c>
      <c r="M20" s="18">
        <f t="shared" si="3"/>
        <v>12230.96643</v>
      </c>
      <c r="N20" s="18">
        <f t="shared" si="3"/>
        <v>12451.26933</v>
      </c>
      <c r="O20" s="18">
        <f t="shared" si="3"/>
        <v>12754.56623</v>
      </c>
      <c r="P20" s="18">
        <f t="shared" si="3"/>
        <v>13025.68817</v>
      </c>
      <c r="Q20" s="18">
        <f t="shared" si="3"/>
        <v>13392.26234</v>
      </c>
      <c r="R20" s="18">
        <f t="shared" si="3"/>
        <v>13484.80747</v>
      </c>
      <c r="S20" s="18">
        <f t="shared" si="3"/>
        <v>13670.97394</v>
      </c>
      <c r="T20" s="18">
        <f t="shared" si="3"/>
        <v>13858.56967</v>
      </c>
    </row>
    <row r="21" ht="15.75" customHeight="1">
      <c r="A21" s="12">
        <f>'Total Cost of Borrowing - NZ'!A20</f>
        <v>15000</v>
      </c>
      <c r="B21" s="18">
        <f t="shared" ref="B21:T21" si="4">-PMT(B$16/12,$B$13,$A21+$B$14)*$B$13</f>
        <v>17570.37051</v>
      </c>
      <c r="C21" s="18">
        <f t="shared" si="4"/>
        <v>17595.96338</v>
      </c>
      <c r="D21" s="18">
        <f t="shared" si="4"/>
        <v>17660.04282</v>
      </c>
      <c r="E21" s="18">
        <f t="shared" si="4"/>
        <v>17853.11361</v>
      </c>
      <c r="F21" s="18">
        <f t="shared" si="4"/>
        <v>17904.80979</v>
      </c>
      <c r="G21" s="18">
        <f t="shared" si="4"/>
        <v>17930.6911</v>
      </c>
      <c r="H21" s="18">
        <f t="shared" si="4"/>
        <v>17982.52013</v>
      </c>
      <c r="I21" s="18">
        <f t="shared" si="4"/>
        <v>18008.46784</v>
      </c>
      <c r="J21" s="18">
        <f t="shared" si="4"/>
        <v>18060.42959</v>
      </c>
      <c r="K21" s="18">
        <f t="shared" si="4"/>
        <v>18112.47974</v>
      </c>
      <c r="L21" s="18">
        <f t="shared" si="4"/>
        <v>18164.61825</v>
      </c>
      <c r="M21" s="18">
        <f t="shared" si="4"/>
        <v>18256.07304</v>
      </c>
      <c r="N21" s="18">
        <f t="shared" si="4"/>
        <v>18584.89954</v>
      </c>
      <c r="O21" s="18">
        <f t="shared" si="4"/>
        <v>19037.60378</v>
      </c>
      <c r="P21" s="18">
        <f t="shared" si="4"/>
        <v>19442.28333</v>
      </c>
      <c r="Q21" s="18">
        <f t="shared" si="4"/>
        <v>19989.4359</v>
      </c>
      <c r="R21" s="18">
        <f t="shared" si="4"/>
        <v>20127.56978</v>
      </c>
      <c r="S21" s="18">
        <f t="shared" si="4"/>
        <v>20405.44386</v>
      </c>
      <c r="T21" s="18">
        <f t="shared" si="4"/>
        <v>20685.45127</v>
      </c>
    </row>
    <row r="22" ht="15.75" customHeight="1">
      <c r="A22" s="12">
        <f>'Total Cost of Borrowing - NZ'!A21</f>
        <v>20000</v>
      </c>
      <c r="B22" s="18">
        <f t="shared" ref="B22:T22" si="5">-PMT(B$16/12,$B$13,$A22+$B$14)*$B$13</f>
        <v>23369.17265</v>
      </c>
      <c r="C22" s="18">
        <f t="shared" si="5"/>
        <v>23403.21203</v>
      </c>
      <c r="D22" s="18">
        <f t="shared" si="5"/>
        <v>23488.43979</v>
      </c>
      <c r="E22" s="18">
        <f t="shared" si="5"/>
        <v>23745.23031</v>
      </c>
      <c r="F22" s="18">
        <f t="shared" si="5"/>
        <v>23813.98794</v>
      </c>
      <c r="G22" s="18">
        <f t="shared" si="5"/>
        <v>23848.41094</v>
      </c>
      <c r="H22" s="18">
        <f t="shared" si="5"/>
        <v>23917.34526</v>
      </c>
      <c r="I22" s="18">
        <f t="shared" si="5"/>
        <v>23951.85656</v>
      </c>
      <c r="J22" s="18">
        <f t="shared" si="5"/>
        <v>24020.96741</v>
      </c>
      <c r="K22" s="18">
        <f t="shared" si="5"/>
        <v>24090.19583</v>
      </c>
      <c r="L22" s="18">
        <f t="shared" si="5"/>
        <v>24159.54176</v>
      </c>
      <c r="M22" s="18">
        <f t="shared" si="5"/>
        <v>24281.17965</v>
      </c>
      <c r="N22" s="18">
        <f t="shared" si="5"/>
        <v>24718.52975</v>
      </c>
      <c r="O22" s="18">
        <f t="shared" si="5"/>
        <v>25320.64133</v>
      </c>
      <c r="P22" s="18">
        <f t="shared" si="5"/>
        <v>25858.87849</v>
      </c>
      <c r="Q22" s="18">
        <f t="shared" si="5"/>
        <v>26586.60947</v>
      </c>
      <c r="R22" s="18">
        <f t="shared" si="5"/>
        <v>26770.33208</v>
      </c>
      <c r="S22" s="18">
        <f t="shared" si="5"/>
        <v>27139.91378</v>
      </c>
      <c r="T22" s="18">
        <f t="shared" si="5"/>
        <v>27512.33288</v>
      </c>
    </row>
    <row r="23" ht="15.75" customHeight="1">
      <c r="A23" s="12">
        <f>'Total Cost of Borrowing - NZ'!A22</f>
        <v>25000</v>
      </c>
      <c r="B23" s="18">
        <f t="shared" ref="B23:T23" si="6">-PMT(B$16/12,$B$13,$A23+$B$14)*$B$13</f>
        <v>29167.9748</v>
      </c>
      <c r="C23" s="18">
        <f t="shared" si="6"/>
        <v>29210.46067</v>
      </c>
      <c r="D23" s="18">
        <f t="shared" si="6"/>
        <v>29316.83676</v>
      </c>
      <c r="E23" s="18">
        <f t="shared" si="6"/>
        <v>29637.34702</v>
      </c>
      <c r="F23" s="18">
        <f t="shared" si="6"/>
        <v>29723.16609</v>
      </c>
      <c r="G23" s="18">
        <f t="shared" si="6"/>
        <v>29766.13078</v>
      </c>
      <c r="H23" s="18">
        <f t="shared" si="6"/>
        <v>29852.17039</v>
      </c>
      <c r="I23" s="18">
        <f t="shared" si="6"/>
        <v>29895.24529</v>
      </c>
      <c r="J23" s="18">
        <f t="shared" si="6"/>
        <v>29981.50522</v>
      </c>
      <c r="K23" s="18">
        <f t="shared" si="6"/>
        <v>30067.91192</v>
      </c>
      <c r="L23" s="18">
        <f t="shared" si="6"/>
        <v>30154.46528</v>
      </c>
      <c r="M23" s="18">
        <f t="shared" si="6"/>
        <v>30306.28627</v>
      </c>
      <c r="N23" s="18">
        <f t="shared" si="6"/>
        <v>30852.15996</v>
      </c>
      <c r="O23" s="18">
        <f t="shared" si="6"/>
        <v>31603.67888</v>
      </c>
      <c r="P23" s="18">
        <f t="shared" si="6"/>
        <v>32275.47365</v>
      </c>
      <c r="Q23" s="18">
        <f t="shared" si="6"/>
        <v>33183.78303</v>
      </c>
      <c r="R23" s="18">
        <f t="shared" si="6"/>
        <v>33413.09438</v>
      </c>
      <c r="S23" s="18">
        <f t="shared" si="6"/>
        <v>33874.3837</v>
      </c>
      <c r="T23" s="18">
        <f t="shared" si="6"/>
        <v>34339.21449</v>
      </c>
    </row>
    <row r="24" ht="15.75" customHeight="1">
      <c r="A24" s="12">
        <f>'Total Cost of Borrowing - NZ'!A23</f>
        <v>30000</v>
      </c>
      <c r="B24" s="18">
        <f t="shared" ref="B24:T24" si="7">-PMT(B$16/12,$B$13,$A24+$B$14)*$B$13</f>
        <v>34966.77695</v>
      </c>
      <c r="C24" s="18">
        <f t="shared" si="7"/>
        <v>35017.70931</v>
      </c>
      <c r="D24" s="18">
        <f t="shared" si="7"/>
        <v>35145.23373</v>
      </c>
      <c r="E24" s="18">
        <f t="shared" si="7"/>
        <v>35529.46372</v>
      </c>
      <c r="F24" s="18">
        <f t="shared" si="7"/>
        <v>35632.34424</v>
      </c>
      <c r="G24" s="18">
        <f t="shared" si="7"/>
        <v>35683.85061</v>
      </c>
      <c r="H24" s="18">
        <f t="shared" si="7"/>
        <v>35786.99551</v>
      </c>
      <c r="I24" s="18">
        <f t="shared" si="7"/>
        <v>35838.63401</v>
      </c>
      <c r="J24" s="18">
        <f t="shared" si="7"/>
        <v>35942.04304</v>
      </c>
      <c r="K24" s="18">
        <f t="shared" si="7"/>
        <v>36045.62801</v>
      </c>
      <c r="L24" s="18">
        <f t="shared" si="7"/>
        <v>36149.38879</v>
      </c>
      <c r="M24" s="18">
        <f t="shared" si="7"/>
        <v>36331.39288</v>
      </c>
      <c r="N24" s="18">
        <f t="shared" si="7"/>
        <v>36985.79017</v>
      </c>
      <c r="O24" s="18">
        <f t="shared" si="7"/>
        <v>37886.71643</v>
      </c>
      <c r="P24" s="18">
        <f t="shared" si="7"/>
        <v>38692.06881</v>
      </c>
      <c r="Q24" s="18">
        <f t="shared" si="7"/>
        <v>39780.9566</v>
      </c>
      <c r="R24" s="18">
        <f t="shared" si="7"/>
        <v>40055.85669</v>
      </c>
      <c r="S24" s="18">
        <f t="shared" si="7"/>
        <v>40608.85362</v>
      </c>
      <c r="T24" s="18">
        <f t="shared" si="7"/>
        <v>41166.0961</v>
      </c>
    </row>
    <row r="25" ht="15.75" customHeight="1">
      <c r="A25" s="12">
        <f>'Total Cost of Borrowing - NZ'!A24</f>
        <v>35000</v>
      </c>
      <c r="B25" s="18">
        <f t="shared" ref="B25:T25" si="8">-PMT(B$16/12,$B$13,$A25+$B$14)*$B$13</f>
        <v>40765.57909</v>
      </c>
      <c r="C25" s="18">
        <f t="shared" si="8"/>
        <v>40824.95795</v>
      </c>
      <c r="D25" s="18">
        <f t="shared" si="8"/>
        <v>40973.6307</v>
      </c>
      <c r="E25" s="18">
        <f t="shared" si="8"/>
        <v>41421.58042</v>
      </c>
      <c r="F25" s="18">
        <f t="shared" si="8"/>
        <v>41541.52239</v>
      </c>
      <c r="G25" s="18">
        <f t="shared" si="8"/>
        <v>41601.57045</v>
      </c>
      <c r="H25" s="18">
        <f t="shared" si="8"/>
        <v>41721.82064</v>
      </c>
      <c r="I25" s="18">
        <f t="shared" si="8"/>
        <v>41782.02274</v>
      </c>
      <c r="J25" s="18">
        <f t="shared" si="8"/>
        <v>41902.58086</v>
      </c>
      <c r="K25" s="18">
        <f t="shared" si="8"/>
        <v>42023.34409</v>
      </c>
      <c r="L25" s="18">
        <f t="shared" si="8"/>
        <v>42144.31231</v>
      </c>
      <c r="M25" s="18">
        <f t="shared" si="8"/>
        <v>42356.4995</v>
      </c>
      <c r="N25" s="18">
        <f t="shared" si="8"/>
        <v>43119.42038</v>
      </c>
      <c r="O25" s="18">
        <f t="shared" si="8"/>
        <v>44169.75398</v>
      </c>
      <c r="P25" s="18">
        <f t="shared" si="8"/>
        <v>45108.66397</v>
      </c>
      <c r="Q25" s="18">
        <f t="shared" si="8"/>
        <v>46378.13016</v>
      </c>
      <c r="R25" s="18">
        <f t="shared" si="8"/>
        <v>46698.61899</v>
      </c>
      <c r="S25" s="18">
        <f t="shared" si="8"/>
        <v>47343.32354</v>
      </c>
      <c r="T25" s="18">
        <f t="shared" si="8"/>
        <v>47992.97771</v>
      </c>
    </row>
    <row r="26" ht="15.75" customHeight="1">
      <c r="A26" s="12">
        <f>'Total Cost of Borrowing - NZ'!A25</f>
        <v>40000</v>
      </c>
      <c r="B26" s="18">
        <f t="shared" ref="B26:T26" si="9">-PMT(B$16/12,$B$13,$A26+$B$14)*$B$13</f>
        <v>46564.38124</v>
      </c>
      <c r="C26" s="18">
        <f t="shared" si="9"/>
        <v>46632.20659</v>
      </c>
      <c r="D26" s="18">
        <f t="shared" si="9"/>
        <v>46802.02767</v>
      </c>
      <c r="E26" s="18">
        <f t="shared" si="9"/>
        <v>47313.69713</v>
      </c>
      <c r="F26" s="18">
        <f t="shared" si="9"/>
        <v>47450.70054</v>
      </c>
      <c r="G26" s="18">
        <f t="shared" si="9"/>
        <v>47519.29028</v>
      </c>
      <c r="H26" s="18">
        <f t="shared" si="9"/>
        <v>47656.64577</v>
      </c>
      <c r="I26" s="18">
        <f t="shared" si="9"/>
        <v>47725.41146</v>
      </c>
      <c r="J26" s="18">
        <f t="shared" si="9"/>
        <v>47863.11868</v>
      </c>
      <c r="K26" s="18">
        <f t="shared" si="9"/>
        <v>48001.06018</v>
      </c>
      <c r="L26" s="18">
        <f t="shared" si="9"/>
        <v>48139.23582</v>
      </c>
      <c r="M26" s="18">
        <f t="shared" si="9"/>
        <v>48381.60611</v>
      </c>
      <c r="N26" s="18">
        <f t="shared" si="9"/>
        <v>49253.05059</v>
      </c>
      <c r="O26" s="18">
        <f t="shared" si="9"/>
        <v>50452.79153</v>
      </c>
      <c r="P26" s="18">
        <f t="shared" si="9"/>
        <v>51525.25913</v>
      </c>
      <c r="Q26" s="18">
        <f t="shared" si="9"/>
        <v>52975.30373</v>
      </c>
      <c r="R26" s="18">
        <f t="shared" si="9"/>
        <v>53341.38129</v>
      </c>
      <c r="S26" s="18">
        <f t="shared" si="9"/>
        <v>54077.79346</v>
      </c>
      <c r="T26" s="18">
        <f t="shared" si="9"/>
        <v>54819.85932</v>
      </c>
    </row>
    <row r="27" ht="15.75" customHeight="1">
      <c r="A27" s="12">
        <f>'Total Cost of Borrowing - NZ'!A26</f>
        <v>45000</v>
      </c>
      <c r="B27" s="18">
        <f t="shared" ref="B27:T27" si="10">-PMT(B$16/12,$B$13,$A27+$B$14)*$B$13</f>
        <v>52363.18339</v>
      </c>
      <c r="C27" s="18">
        <f t="shared" si="10"/>
        <v>52439.45524</v>
      </c>
      <c r="D27" s="18">
        <f t="shared" si="10"/>
        <v>52630.42464</v>
      </c>
      <c r="E27" s="18">
        <f t="shared" si="10"/>
        <v>53205.81383</v>
      </c>
      <c r="F27" s="18">
        <f t="shared" si="10"/>
        <v>53359.87869</v>
      </c>
      <c r="G27" s="18">
        <f t="shared" si="10"/>
        <v>53437.01012</v>
      </c>
      <c r="H27" s="18">
        <f t="shared" si="10"/>
        <v>53591.47089</v>
      </c>
      <c r="I27" s="18">
        <f t="shared" si="10"/>
        <v>53668.80019</v>
      </c>
      <c r="J27" s="18">
        <f t="shared" si="10"/>
        <v>53823.65649</v>
      </c>
      <c r="K27" s="18">
        <f t="shared" si="10"/>
        <v>53978.77627</v>
      </c>
      <c r="L27" s="18">
        <f t="shared" si="10"/>
        <v>54134.15934</v>
      </c>
      <c r="M27" s="18">
        <f t="shared" si="10"/>
        <v>54406.71272</v>
      </c>
      <c r="N27" s="18">
        <f t="shared" si="10"/>
        <v>55386.6808</v>
      </c>
      <c r="O27" s="18">
        <f t="shared" si="10"/>
        <v>56735.82908</v>
      </c>
      <c r="P27" s="18">
        <f t="shared" si="10"/>
        <v>57941.85429</v>
      </c>
      <c r="Q27" s="18">
        <f t="shared" si="10"/>
        <v>59572.47729</v>
      </c>
      <c r="R27" s="18">
        <f t="shared" si="10"/>
        <v>59984.14359</v>
      </c>
      <c r="S27" s="18">
        <f t="shared" si="10"/>
        <v>60812.26338</v>
      </c>
      <c r="T27" s="18">
        <f t="shared" si="10"/>
        <v>61646.74092</v>
      </c>
    </row>
    <row r="28" ht="15.75" customHeight="1">
      <c r="A28" s="12">
        <f>'Total Cost of Borrowing - NZ'!A27</f>
        <v>50000</v>
      </c>
      <c r="B28" s="18">
        <f t="shared" ref="B28:L28" si="11">-PMT(B$16/12,$B$13,$A28+$B$14)*$B$13</f>
        <v>58161.98553</v>
      </c>
      <c r="C28" s="18">
        <f t="shared" si="11"/>
        <v>58246.70388</v>
      </c>
      <c r="D28" s="18">
        <f t="shared" si="11"/>
        <v>58458.82161</v>
      </c>
      <c r="E28" s="18">
        <f t="shared" si="11"/>
        <v>59097.93053</v>
      </c>
      <c r="F28" s="18">
        <f t="shared" si="11"/>
        <v>59269.05684</v>
      </c>
      <c r="G28" s="18">
        <f t="shared" si="11"/>
        <v>59354.72996</v>
      </c>
      <c r="H28" s="18">
        <f t="shared" si="11"/>
        <v>59526.29602</v>
      </c>
      <c r="I28" s="18">
        <f t="shared" si="11"/>
        <v>59612.18891</v>
      </c>
      <c r="J28" s="18">
        <f t="shared" si="11"/>
        <v>59784.19431</v>
      </c>
      <c r="K28" s="18">
        <f t="shared" si="11"/>
        <v>59956.49236</v>
      </c>
      <c r="L28" s="18">
        <f t="shared" si="11"/>
        <v>60129.08285</v>
      </c>
      <c r="M28" s="18"/>
      <c r="N28" s="18"/>
      <c r="O28" s="18"/>
      <c r="P28" s="18"/>
      <c r="Q28" s="18"/>
      <c r="R28" s="18"/>
      <c r="S28" s="18"/>
      <c r="T28" s="18"/>
    </row>
    <row r="29" ht="15.75" customHeight="1">
      <c r="A29" s="12">
        <f>'Total Cost of Borrowing - NZ'!A28</f>
        <v>55000</v>
      </c>
      <c r="B29" s="18">
        <f t="shared" ref="B29:L29" si="12">-PMT(B$16/12,$B$13,$A29+$B$14)*$B$13</f>
        <v>63960.78768</v>
      </c>
      <c r="C29" s="18">
        <f t="shared" si="12"/>
        <v>64053.95252</v>
      </c>
      <c r="D29" s="18">
        <f t="shared" si="12"/>
        <v>64287.21857</v>
      </c>
      <c r="E29" s="18">
        <f t="shared" si="12"/>
        <v>64990.04724</v>
      </c>
      <c r="F29" s="18">
        <f t="shared" si="12"/>
        <v>65178.23498</v>
      </c>
      <c r="G29" s="18">
        <f t="shared" si="12"/>
        <v>65272.44979</v>
      </c>
      <c r="H29" s="18">
        <f t="shared" si="12"/>
        <v>65461.12115</v>
      </c>
      <c r="I29" s="18">
        <f t="shared" si="12"/>
        <v>65555.57764</v>
      </c>
      <c r="J29" s="18">
        <f t="shared" si="12"/>
        <v>65744.73213</v>
      </c>
      <c r="K29" s="18">
        <f t="shared" si="12"/>
        <v>65934.20844</v>
      </c>
      <c r="L29" s="18">
        <f t="shared" si="12"/>
        <v>66124.00637</v>
      </c>
      <c r="M29" s="18"/>
      <c r="N29" s="18"/>
      <c r="O29" s="18"/>
      <c r="P29" s="18"/>
      <c r="Q29" s="18"/>
      <c r="R29" s="18"/>
      <c r="S29" s="18"/>
      <c r="T29" s="18"/>
    </row>
    <row r="30" ht="15.75" customHeight="1">
      <c r="A30" s="12">
        <f>'Total Cost of Borrowing - NZ'!A29</f>
        <v>60000</v>
      </c>
      <c r="B30" s="18">
        <f t="shared" ref="B30:L30" si="13">-PMT(B$16/12,$B$13,$A30+$B$14)*$B$13</f>
        <v>69759.58983</v>
      </c>
      <c r="C30" s="18">
        <f t="shared" si="13"/>
        <v>69861.20116</v>
      </c>
      <c r="D30" s="18">
        <f t="shared" si="13"/>
        <v>70115.61554</v>
      </c>
      <c r="E30" s="18">
        <f t="shared" si="13"/>
        <v>70882.16394</v>
      </c>
      <c r="F30" s="18">
        <f t="shared" si="13"/>
        <v>71087.41313</v>
      </c>
      <c r="G30" s="18">
        <f t="shared" si="13"/>
        <v>71190.16963</v>
      </c>
      <c r="H30" s="18">
        <f t="shared" si="13"/>
        <v>71395.94627</v>
      </c>
      <c r="I30" s="18">
        <f t="shared" si="13"/>
        <v>71498.96637</v>
      </c>
      <c r="J30" s="18">
        <f t="shared" si="13"/>
        <v>71705.26995</v>
      </c>
      <c r="K30" s="18">
        <f t="shared" si="13"/>
        <v>71911.92453</v>
      </c>
      <c r="L30" s="18">
        <f t="shared" si="13"/>
        <v>72118.92988</v>
      </c>
      <c r="M30" s="18"/>
      <c r="N30" s="18"/>
      <c r="O30" s="18"/>
      <c r="P30" s="18"/>
      <c r="Q30" s="18"/>
      <c r="R30" s="18"/>
      <c r="S30" s="18"/>
      <c r="T30" s="18"/>
    </row>
    <row r="31" ht="15.75" customHeight="1">
      <c r="A31" s="12">
        <f>'Total Cost of Borrowing - NZ'!A30</f>
        <v>65000</v>
      </c>
      <c r="B31" s="18">
        <f t="shared" ref="B31:L31" si="14">-PMT(B$16/12,$B$13,$A31+$B$14)*$B$13</f>
        <v>75558.39197</v>
      </c>
      <c r="C31" s="18">
        <f t="shared" si="14"/>
        <v>75668.4498</v>
      </c>
      <c r="D31" s="18">
        <f t="shared" si="14"/>
        <v>75944.01251</v>
      </c>
      <c r="E31" s="18">
        <f t="shared" si="14"/>
        <v>76774.28065</v>
      </c>
      <c r="F31" s="18">
        <f t="shared" si="14"/>
        <v>76996.59128</v>
      </c>
      <c r="G31" s="18">
        <f t="shared" si="14"/>
        <v>77107.88946</v>
      </c>
      <c r="H31" s="18">
        <f t="shared" si="14"/>
        <v>77330.7714</v>
      </c>
      <c r="I31" s="18">
        <f t="shared" si="14"/>
        <v>77442.35509</v>
      </c>
      <c r="J31" s="18">
        <f t="shared" si="14"/>
        <v>77665.80776</v>
      </c>
      <c r="K31" s="18">
        <f t="shared" si="14"/>
        <v>77889.64062</v>
      </c>
      <c r="L31" s="18">
        <f t="shared" si="14"/>
        <v>78113.8534</v>
      </c>
      <c r="M31" s="18"/>
      <c r="N31" s="18"/>
      <c r="O31" s="18"/>
      <c r="P31" s="18"/>
      <c r="Q31" s="18"/>
      <c r="R31" s="18"/>
      <c r="S31" s="18"/>
      <c r="T31" s="18"/>
    </row>
    <row r="32" ht="15.75" customHeight="1">
      <c r="A32" s="12">
        <f>'Total Cost of Borrowing - NZ'!A31</f>
        <v>70000</v>
      </c>
      <c r="B32" s="18">
        <f t="shared" ref="B32:J32" si="15">-PMT(B$16/12,$B$13,$A32+$B$14)*$B$13</f>
        <v>81357.19412</v>
      </c>
      <c r="C32" s="18">
        <f t="shared" si="15"/>
        <v>81475.69845</v>
      </c>
      <c r="D32" s="18">
        <f t="shared" si="15"/>
        <v>81772.40948</v>
      </c>
      <c r="E32" s="18">
        <f t="shared" si="15"/>
        <v>82666.39735</v>
      </c>
      <c r="F32" s="18">
        <f t="shared" si="15"/>
        <v>82905.76943</v>
      </c>
      <c r="G32" s="18">
        <f t="shared" si="15"/>
        <v>83025.6093</v>
      </c>
      <c r="H32" s="18">
        <f t="shared" si="15"/>
        <v>83265.59653</v>
      </c>
      <c r="I32" s="18">
        <f t="shared" si="15"/>
        <v>83385.74382</v>
      </c>
      <c r="J32" s="18">
        <f t="shared" si="15"/>
        <v>83626.34558</v>
      </c>
      <c r="K32" s="18"/>
      <c r="L32" s="18"/>
      <c r="M32" s="18"/>
      <c r="N32" s="18"/>
      <c r="O32" s="18"/>
      <c r="P32" s="18"/>
      <c r="Q32" s="18"/>
      <c r="R32" s="18"/>
      <c r="S32" s="18"/>
      <c r="T32" s="18"/>
    </row>
    <row r="33" ht="15.75" customHeight="1">
      <c r="A33" s="5"/>
      <c r="B33" s="14"/>
      <c r="C33" s="5"/>
      <c r="D33" s="5"/>
      <c r="E33" s="5"/>
      <c r="F33" s="5"/>
      <c r="G33" s="5"/>
      <c r="H33" s="5"/>
      <c r="I33" s="5"/>
      <c r="J33" s="5"/>
      <c r="K33" s="5"/>
      <c r="L33" s="5"/>
      <c r="M33" s="5"/>
      <c r="N33" s="5"/>
      <c r="O33" s="5"/>
      <c r="P33" s="5"/>
      <c r="Q33" s="5"/>
      <c r="R33" s="5"/>
      <c r="S33" s="5"/>
      <c r="T33" s="5"/>
    </row>
    <row r="34" ht="15.75" customHeight="1">
      <c r="A34" s="6" t="s">
        <v>5</v>
      </c>
      <c r="B34" s="7">
        <v>60.0</v>
      </c>
      <c r="C34" s="5"/>
      <c r="D34" s="5"/>
      <c r="E34" s="5"/>
      <c r="F34" s="5"/>
      <c r="G34" s="5"/>
      <c r="H34" s="5"/>
      <c r="I34" s="5"/>
      <c r="J34" s="5"/>
      <c r="K34" s="5"/>
      <c r="L34" s="5"/>
      <c r="M34" s="5"/>
      <c r="N34" s="5"/>
      <c r="O34" s="5"/>
      <c r="P34" s="5"/>
      <c r="Q34" s="5"/>
      <c r="R34" s="5"/>
      <c r="S34" s="5"/>
      <c r="T34" s="5"/>
    </row>
    <row r="35" ht="15.75" customHeight="1">
      <c r="A35" s="8" t="s">
        <v>15</v>
      </c>
      <c r="B35" s="19">
        <v>150.0</v>
      </c>
      <c r="C35" s="5"/>
      <c r="D35" s="5"/>
      <c r="E35" s="5"/>
      <c r="F35" s="5"/>
      <c r="G35" s="5"/>
      <c r="H35" s="5"/>
      <c r="I35" s="5"/>
      <c r="J35" s="5"/>
      <c r="K35" s="5"/>
      <c r="L35" s="5"/>
      <c r="M35" s="5"/>
      <c r="N35" s="5"/>
      <c r="O35" s="5"/>
      <c r="P35" s="5"/>
      <c r="Q35" s="5"/>
      <c r="R35" s="5"/>
      <c r="S35" s="5"/>
      <c r="T35" s="5"/>
    </row>
    <row r="36" ht="15.75" customHeight="1">
      <c r="A36" s="5"/>
      <c r="B36" s="5"/>
      <c r="C36" s="5"/>
      <c r="D36" s="5"/>
      <c r="E36" s="5"/>
      <c r="F36" s="5"/>
      <c r="G36" s="5"/>
      <c r="H36" s="5"/>
      <c r="I36" s="5"/>
      <c r="J36" s="5"/>
      <c r="K36" s="5"/>
      <c r="L36" s="5"/>
      <c r="M36" s="5"/>
      <c r="N36" s="5"/>
      <c r="O36" s="5"/>
      <c r="P36" s="5"/>
      <c r="Q36" s="5"/>
      <c r="R36" s="5"/>
      <c r="S36" s="5"/>
      <c r="T36" s="5"/>
    </row>
    <row r="37" ht="15.75" customHeight="1">
      <c r="A37" s="5" t="str">
        <f>'Total Cost of Borrowing - NZ'!A36</f>
        <v>Interest Rate</v>
      </c>
      <c r="B37" s="16">
        <v>0.0989</v>
      </c>
      <c r="C37" s="17">
        <v>0.0999</v>
      </c>
      <c r="D37" s="17">
        <v>0.1024</v>
      </c>
      <c r="E37" s="17">
        <v>0.1099</v>
      </c>
      <c r="F37" s="17">
        <v>0.1119</v>
      </c>
      <c r="G37" s="17">
        <v>0.1129</v>
      </c>
      <c r="H37" s="17">
        <v>0.1149</v>
      </c>
      <c r="I37" s="17">
        <v>0.1159</v>
      </c>
      <c r="J37" s="17">
        <v>0.1179</v>
      </c>
      <c r="K37" s="17">
        <v>0.1199</v>
      </c>
      <c r="L37" s="17">
        <v>0.1219</v>
      </c>
      <c r="M37" s="17">
        <v>0.1254</v>
      </c>
      <c r="N37" s="10">
        <v>0.1379</v>
      </c>
      <c r="O37" s="10">
        <v>0.1549</v>
      </c>
      <c r="P37" s="10">
        <v>0.1699</v>
      </c>
      <c r="Q37" s="10">
        <v>0.1899</v>
      </c>
      <c r="R37" s="10">
        <v>0.1949</v>
      </c>
      <c r="S37" s="10">
        <v>0.2049</v>
      </c>
      <c r="T37" s="10">
        <v>0.2149</v>
      </c>
    </row>
    <row r="38" ht="15.75" customHeight="1">
      <c r="A38" s="5" t="s">
        <v>16</v>
      </c>
      <c r="B38" s="14"/>
      <c r="C38" s="5"/>
      <c r="D38" s="5"/>
      <c r="E38" s="5"/>
      <c r="F38" s="5"/>
      <c r="G38" s="5"/>
      <c r="H38" s="5"/>
      <c r="I38" s="5"/>
      <c r="J38" s="5"/>
      <c r="K38" s="5"/>
      <c r="L38" s="5"/>
      <c r="M38" s="5"/>
      <c r="N38" s="5"/>
      <c r="O38" s="5"/>
      <c r="P38" s="5"/>
      <c r="Q38" s="5"/>
      <c r="R38" s="5"/>
      <c r="S38" s="5"/>
      <c r="T38" s="5"/>
    </row>
    <row r="39" ht="15.75" customHeight="1">
      <c r="A39" s="12">
        <f>'Total Cost of Borrowing - NZ'!A38</f>
        <v>2000</v>
      </c>
      <c r="B39" s="18">
        <f t="shared" ref="B39:T39" si="16">-PMT(B$16/12,$B$34,$A39+$B$35)*$B$34</f>
        <v>2733.891931</v>
      </c>
      <c r="C39" s="18">
        <f t="shared" si="16"/>
        <v>2740.234078</v>
      </c>
      <c r="D39" s="18">
        <f t="shared" si="16"/>
        <v>2756.12719</v>
      </c>
      <c r="E39" s="18">
        <f t="shared" si="16"/>
        <v>2804.129285</v>
      </c>
      <c r="F39" s="18">
        <f t="shared" si="16"/>
        <v>2817.011399</v>
      </c>
      <c r="G39" s="18">
        <f t="shared" si="16"/>
        <v>2823.465304</v>
      </c>
      <c r="H39" s="18">
        <f t="shared" si="16"/>
        <v>2836.39878</v>
      </c>
      <c r="I39" s="18">
        <f t="shared" si="16"/>
        <v>2842.878339</v>
      </c>
      <c r="J39" s="18">
        <f t="shared" si="16"/>
        <v>2855.863071</v>
      </c>
      <c r="K39" s="18">
        <f t="shared" si="16"/>
        <v>2868.881915</v>
      </c>
      <c r="L39" s="18">
        <f t="shared" si="16"/>
        <v>2881.934822</v>
      </c>
      <c r="M39" s="18">
        <f t="shared" si="16"/>
        <v>2904.859227</v>
      </c>
      <c r="N39" s="18">
        <f t="shared" si="16"/>
        <v>2987.578399</v>
      </c>
      <c r="O39" s="18">
        <f t="shared" si="16"/>
        <v>3102.180404</v>
      </c>
      <c r="P39" s="18">
        <f t="shared" si="16"/>
        <v>3205.288688</v>
      </c>
      <c r="Q39" s="18">
        <f t="shared" si="16"/>
        <v>3345.621329</v>
      </c>
      <c r="R39" s="18">
        <f t="shared" si="16"/>
        <v>3381.207688</v>
      </c>
      <c r="S39" s="18">
        <f t="shared" si="16"/>
        <v>3452.976992</v>
      </c>
      <c r="T39" s="18">
        <f t="shared" si="16"/>
        <v>3525.534582</v>
      </c>
    </row>
    <row r="40" ht="15.75" customHeight="1">
      <c r="A40" s="12">
        <f>'Total Cost of Borrowing - NZ'!A39</f>
        <v>5000</v>
      </c>
      <c r="B40" s="18">
        <f t="shared" ref="B40:T40" si="17">-PMT(B$16/12,$B$34,$A40+$B$35)*$B$34</f>
        <v>6548.624857</v>
      </c>
      <c r="C40" s="18">
        <f t="shared" si="17"/>
        <v>6563.816513</v>
      </c>
      <c r="D40" s="18">
        <f t="shared" si="17"/>
        <v>6601.886059</v>
      </c>
      <c r="E40" s="18">
        <f t="shared" si="17"/>
        <v>6716.867822</v>
      </c>
      <c r="F40" s="18">
        <f t="shared" si="17"/>
        <v>6747.72498</v>
      </c>
      <c r="G40" s="18">
        <f t="shared" si="17"/>
        <v>6763.184333</v>
      </c>
      <c r="H40" s="18">
        <f t="shared" si="17"/>
        <v>6794.164519</v>
      </c>
      <c r="I40" s="18">
        <f t="shared" si="17"/>
        <v>6809.685324</v>
      </c>
      <c r="J40" s="18">
        <f t="shared" si="17"/>
        <v>6840.788287</v>
      </c>
      <c r="K40" s="18">
        <f t="shared" si="17"/>
        <v>6871.972958</v>
      </c>
      <c r="L40" s="18">
        <f t="shared" si="17"/>
        <v>6903.239224</v>
      </c>
      <c r="M40" s="18">
        <f t="shared" si="17"/>
        <v>6958.151172</v>
      </c>
      <c r="N40" s="18">
        <f t="shared" si="17"/>
        <v>7156.292443</v>
      </c>
      <c r="O40" s="18">
        <f t="shared" si="17"/>
        <v>7430.804223</v>
      </c>
      <c r="P40" s="18">
        <f t="shared" si="17"/>
        <v>7677.784532</v>
      </c>
      <c r="Q40" s="18">
        <f t="shared" si="17"/>
        <v>8013.930161</v>
      </c>
      <c r="R40" s="18">
        <f t="shared" si="17"/>
        <v>8099.171904</v>
      </c>
      <c r="S40" s="18">
        <f t="shared" si="17"/>
        <v>8271.084422</v>
      </c>
      <c r="T40" s="18">
        <f t="shared" si="17"/>
        <v>8444.885162</v>
      </c>
    </row>
    <row r="41" ht="15.75" customHeight="1">
      <c r="A41" s="12">
        <f>'Total Cost of Borrowing - NZ'!A40</f>
        <v>10000</v>
      </c>
      <c r="B41" s="18">
        <f t="shared" ref="B41:T41" si="18">-PMT(B$16/12,$B$34,$A41+$B$35)*$B$34</f>
        <v>12906.51307</v>
      </c>
      <c r="C41" s="18">
        <f t="shared" si="18"/>
        <v>12936.4539</v>
      </c>
      <c r="D41" s="18">
        <f t="shared" si="18"/>
        <v>13011.48417</v>
      </c>
      <c r="E41" s="18">
        <f t="shared" si="18"/>
        <v>13238.09872</v>
      </c>
      <c r="F41" s="18">
        <f t="shared" si="18"/>
        <v>13298.91428</v>
      </c>
      <c r="G41" s="18">
        <f t="shared" si="18"/>
        <v>13329.38272</v>
      </c>
      <c r="H41" s="18">
        <f t="shared" si="18"/>
        <v>13390.44075</v>
      </c>
      <c r="I41" s="18">
        <f t="shared" si="18"/>
        <v>13421.0303</v>
      </c>
      <c r="J41" s="18">
        <f t="shared" si="18"/>
        <v>13482.33031</v>
      </c>
      <c r="K41" s="18">
        <f t="shared" si="18"/>
        <v>13543.79136</v>
      </c>
      <c r="L41" s="18">
        <f t="shared" si="18"/>
        <v>13605.41323</v>
      </c>
      <c r="M41" s="18">
        <f t="shared" si="18"/>
        <v>13713.63775</v>
      </c>
      <c r="N41" s="18">
        <f t="shared" si="18"/>
        <v>14104.14918</v>
      </c>
      <c r="O41" s="18">
        <f t="shared" si="18"/>
        <v>14645.17726</v>
      </c>
      <c r="P41" s="18">
        <f t="shared" si="18"/>
        <v>15131.94427</v>
      </c>
      <c r="Q41" s="18">
        <f t="shared" si="18"/>
        <v>15794.44488</v>
      </c>
      <c r="R41" s="18">
        <f t="shared" si="18"/>
        <v>15962.4456</v>
      </c>
      <c r="S41" s="18">
        <f t="shared" si="18"/>
        <v>16301.26347</v>
      </c>
      <c r="T41" s="18">
        <f t="shared" si="18"/>
        <v>16643.80279</v>
      </c>
    </row>
    <row r="42" ht="15.75" customHeight="1">
      <c r="A42" s="12">
        <f>'Total Cost of Borrowing - NZ'!A41</f>
        <v>15000</v>
      </c>
      <c r="B42" s="18">
        <f t="shared" ref="B42:T42" si="19">-PMT(B$16/12,$B$34,$A42+$B$35)*$B$34</f>
        <v>19264.40128</v>
      </c>
      <c r="C42" s="18">
        <f t="shared" si="19"/>
        <v>19309.0913</v>
      </c>
      <c r="D42" s="18">
        <f t="shared" si="19"/>
        <v>19421.08229</v>
      </c>
      <c r="E42" s="18">
        <f t="shared" si="19"/>
        <v>19759.32961</v>
      </c>
      <c r="F42" s="18">
        <f t="shared" si="19"/>
        <v>19850.10358</v>
      </c>
      <c r="G42" s="18">
        <f t="shared" si="19"/>
        <v>19895.5811</v>
      </c>
      <c r="H42" s="18">
        <f t="shared" si="19"/>
        <v>19986.71698</v>
      </c>
      <c r="I42" s="18">
        <f t="shared" si="19"/>
        <v>20032.37527</v>
      </c>
      <c r="J42" s="18">
        <f t="shared" si="19"/>
        <v>20123.87234</v>
      </c>
      <c r="K42" s="18">
        <f t="shared" si="19"/>
        <v>20215.60977</v>
      </c>
      <c r="L42" s="18">
        <f t="shared" si="19"/>
        <v>20307.58723</v>
      </c>
      <c r="M42" s="18">
        <f t="shared" si="19"/>
        <v>20469.12432</v>
      </c>
      <c r="N42" s="18">
        <f t="shared" si="19"/>
        <v>21052.00593</v>
      </c>
      <c r="O42" s="18">
        <f t="shared" si="19"/>
        <v>21859.55029</v>
      </c>
      <c r="P42" s="18">
        <f t="shared" si="19"/>
        <v>22586.10401</v>
      </c>
      <c r="Q42" s="18">
        <f t="shared" si="19"/>
        <v>23574.9596</v>
      </c>
      <c r="R42" s="18">
        <f t="shared" si="19"/>
        <v>23825.71929</v>
      </c>
      <c r="S42" s="18">
        <f t="shared" si="19"/>
        <v>24331.44252</v>
      </c>
      <c r="T42" s="18">
        <f t="shared" si="19"/>
        <v>24842.72043</v>
      </c>
    </row>
    <row r="43" ht="15.75" customHeight="1">
      <c r="A43" s="12">
        <f>'Total Cost of Borrowing - NZ'!A42</f>
        <v>20000</v>
      </c>
      <c r="B43" s="18">
        <f t="shared" ref="B43:T43" si="20">-PMT(B$16/12,$B$34,$A43+$B$35)*$B$34</f>
        <v>25622.28949</v>
      </c>
      <c r="C43" s="18">
        <f t="shared" si="20"/>
        <v>25681.72869</v>
      </c>
      <c r="D43" s="18">
        <f t="shared" si="20"/>
        <v>25830.6804</v>
      </c>
      <c r="E43" s="18">
        <f t="shared" si="20"/>
        <v>26280.56051</v>
      </c>
      <c r="F43" s="18">
        <f t="shared" si="20"/>
        <v>26401.29288</v>
      </c>
      <c r="G43" s="18">
        <f t="shared" si="20"/>
        <v>26461.77948</v>
      </c>
      <c r="H43" s="18">
        <f t="shared" si="20"/>
        <v>26582.99322</v>
      </c>
      <c r="I43" s="18">
        <f t="shared" si="20"/>
        <v>26643.72025</v>
      </c>
      <c r="J43" s="18">
        <f t="shared" si="20"/>
        <v>26765.41436</v>
      </c>
      <c r="K43" s="18">
        <f t="shared" si="20"/>
        <v>26887.42818</v>
      </c>
      <c r="L43" s="18">
        <f t="shared" si="20"/>
        <v>27009.76123</v>
      </c>
      <c r="M43" s="18">
        <f t="shared" si="20"/>
        <v>27224.6109</v>
      </c>
      <c r="N43" s="18">
        <f t="shared" si="20"/>
        <v>27999.86267</v>
      </c>
      <c r="O43" s="18">
        <f t="shared" si="20"/>
        <v>29073.92332</v>
      </c>
      <c r="P43" s="18">
        <f t="shared" si="20"/>
        <v>30040.26375</v>
      </c>
      <c r="Q43" s="18">
        <f t="shared" si="20"/>
        <v>31355.47432</v>
      </c>
      <c r="R43" s="18">
        <f t="shared" si="20"/>
        <v>31688.99299</v>
      </c>
      <c r="S43" s="18">
        <f t="shared" si="20"/>
        <v>32361.62157</v>
      </c>
      <c r="T43" s="18">
        <f t="shared" si="20"/>
        <v>33041.63806</v>
      </c>
    </row>
    <row r="44" ht="15.75" customHeight="1">
      <c r="A44" s="12">
        <f>'Total Cost of Borrowing - NZ'!A43</f>
        <v>25000</v>
      </c>
      <c r="B44" s="18">
        <f t="shared" ref="B44:T44" si="21">-PMT(B$16/12,$B$34,$A44+$B$35)*$B$34</f>
        <v>31980.1777</v>
      </c>
      <c r="C44" s="18">
        <f t="shared" si="21"/>
        <v>32054.36608</v>
      </c>
      <c r="D44" s="18">
        <f t="shared" si="21"/>
        <v>32240.27852</v>
      </c>
      <c r="E44" s="18">
        <f t="shared" si="21"/>
        <v>32801.7914</v>
      </c>
      <c r="F44" s="18">
        <f t="shared" si="21"/>
        <v>32952.48218</v>
      </c>
      <c r="G44" s="18">
        <f t="shared" si="21"/>
        <v>33027.97786</v>
      </c>
      <c r="H44" s="18">
        <f t="shared" si="21"/>
        <v>33179.26945</v>
      </c>
      <c r="I44" s="18">
        <f t="shared" si="21"/>
        <v>33255.06522</v>
      </c>
      <c r="J44" s="18">
        <f t="shared" si="21"/>
        <v>33406.95639</v>
      </c>
      <c r="K44" s="18">
        <f t="shared" si="21"/>
        <v>33559.24658</v>
      </c>
      <c r="L44" s="18">
        <f t="shared" si="21"/>
        <v>33711.93524</v>
      </c>
      <c r="M44" s="18">
        <f t="shared" si="21"/>
        <v>33980.09747</v>
      </c>
      <c r="N44" s="18">
        <f t="shared" si="21"/>
        <v>34947.71941</v>
      </c>
      <c r="O44" s="18">
        <f t="shared" si="21"/>
        <v>36288.29635</v>
      </c>
      <c r="P44" s="18">
        <f t="shared" si="21"/>
        <v>37494.42349</v>
      </c>
      <c r="Q44" s="18">
        <f t="shared" si="21"/>
        <v>39135.98904</v>
      </c>
      <c r="R44" s="18">
        <f t="shared" si="21"/>
        <v>39552.26668</v>
      </c>
      <c r="S44" s="18">
        <f t="shared" si="21"/>
        <v>40391.80062</v>
      </c>
      <c r="T44" s="18">
        <f t="shared" si="21"/>
        <v>41240.55569</v>
      </c>
    </row>
    <row r="45" ht="15.75" customHeight="1">
      <c r="A45" s="12">
        <f>'Total Cost of Borrowing - NZ'!A44</f>
        <v>30000</v>
      </c>
      <c r="B45" s="18">
        <f t="shared" ref="B45:T45" si="22">-PMT(B$16/12,$B$34,$A45+$B$35)*$B$34</f>
        <v>38338.06591</v>
      </c>
      <c r="C45" s="18">
        <f t="shared" si="22"/>
        <v>38427.00347</v>
      </c>
      <c r="D45" s="18">
        <f t="shared" si="22"/>
        <v>38649.87663</v>
      </c>
      <c r="E45" s="18">
        <f t="shared" si="22"/>
        <v>39323.0223</v>
      </c>
      <c r="F45" s="18">
        <f t="shared" si="22"/>
        <v>39503.67148</v>
      </c>
      <c r="G45" s="18">
        <f t="shared" si="22"/>
        <v>39594.17624</v>
      </c>
      <c r="H45" s="18">
        <f t="shared" si="22"/>
        <v>39775.54568</v>
      </c>
      <c r="I45" s="18">
        <f t="shared" si="22"/>
        <v>39866.4102</v>
      </c>
      <c r="J45" s="18">
        <f t="shared" si="22"/>
        <v>40048.49842</v>
      </c>
      <c r="K45" s="18">
        <f t="shared" si="22"/>
        <v>40231.06499</v>
      </c>
      <c r="L45" s="18">
        <f t="shared" si="22"/>
        <v>40414.10924</v>
      </c>
      <c r="M45" s="18">
        <f t="shared" si="22"/>
        <v>40735.58404</v>
      </c>
      <c r="N45" s="18">
        <f t="shared" si="22"/>
        <v>41895.57615</v>
      </c>
      <c r="O45" s="18">
        <f t="shared" si="22"/>
        <v>43502.66938</v>
      </c>
      <c r="P45" s="18">
        <f t="shared" si="22"/>
        <v>44948.58323</v>
      </c>
      <c r="Q45" s="18">
        <f t="shared" si="22"/>
        <v>46916.50376</v>
      </c>
      <c r="R45" s="18">
        <f t="shared" si="22"/>
        <v>47415.54037</v>
      </c>
      <c r="S45" s="18">
        <f t="shared" si="22"/>
        <v>48421.97967</v>
      </c>
      <c r="T45" s="18">
        <f t="shared" si="22"/>
        <v>49439.47332</v>
      </c>
    </row>
    <row r="46" ht="15.75" customHeight="1">
      <c r="A46" s="12">
        <f>'Total Cost of Borrowing - NZ'!A45</f>
        <v>35000</v>
      </c>
      <c r="B46" s="18">
        <f t="shared" ref="B46:T46" si="23">-PMT(B$16/12,$B$34,$A46+$B$35)*$B$34</f>
        <v>44695.95412</v>
      </c>
      <c r="C46" s="18">
        <f t="shared" si="23"/>
        <v>44799.64086</v>
      </c>
      <c r="D46" s="18">
        <f t="shared" si="23"/>
        <v>45059.47475</v>
      </c>
      <c r="E46" s="18">
        <f t="shared" si="23"/>
        <v>45844.25319</v>
      </c>
      <c r="F46" s="18">
        <f t="shared" si="23"/>
        <v>46054.86079</v>
      </c>
      <c r="G46" s="18">
        <f t="shared" si="23"/>
        <v>46160.37462</v>
      </c>
      <c r="H46" s="18">
        <f t="shared" si="23"/>
        <v>46371.82191</v>
      </c>
      <c r="I46" s="18">
        <f t="shared" si="23"/>
        <v>46477.75517</v>
      </c>
      <c r="J46" s="18">
        <f t="shared" si="23"/>
        <v>46690.04044</v>
      </c>
      <c r="K46" s="18">
        <f t="shared" si="23"/>
        <v>46902.88339</v>
      </c>
      <c r="L46" s="18">
        <f t="shared" si="23"/>
        <v>47116.28325</v>
      </c>
      <c r="M46" s="18">
        <f t="shared" si="23"/>
        <v>47491.07062</v>
      </c>
      <c r="N46" s="18">
        <f t="shared" si="23"/>
        <v>48843.43289</v>
      </c>
      <c r="O46" s="18">
        <f t="shared" si="23"/>
        <v>50717.04242</v>
      </c>
      <c r="P46" s="18">
        <f t="shared" si="23"/>
        <v>52402.74297</v>
      </c>
      <c r="Q46" s="18">
        <f t="shared" si="23"/>
        <v>54697.01848</v>
      </c>
      <c r="R46" s="18">
        <f t="shared" si="23"/>
        <v>55278.81407</v>
      </c>
      <c r="S46" s="18">
        <f t="shared" si="23"/>
        <v>56452.15873</v>
      </c>
      <c r="T46" s="18">
        <f t="shared" si="23"/>
        <v>57638.39096</v>
      </c>
    </row>
    <row r="47" ht="15.75" customHeight="1">
      <c r="A47" s="12">
        <f>'Total Cost of Borrowing - NZ'!A46</f>
        <v>40000</v>
      </c>
      <c r="B47" s="18">
        <f t="shared" ref="B47:T47" si="24">-PMT(B$16/12,$B$34,$A47+$B$35)*$B$34</f>
        <v>51053.84233</v>
      </c>
      <c r="C47" s="18">
        <f t="shared" si="24"/>
        <v>51172.27825</v>
      </c>
      <c r="D47" s="18">
        <f t="shared" si="24"/>
        <v>51469.07287</v>
      </c>
      <c r="E47" s="18">
        <f t="shared" si="24"/>
        <v>52365.48409</v>
      </c>
      <c r="F47" s="18">
        <f t="shared" si="24"/>
        <v>52606.05009</v>
      </c>
      <c r="G47" s="18">
        <f t="shared" si="24"/>
        <v>52726.57301</v>
      </c>
      <c r="H47" s="18">
        <f t="shared" si="24"/>
        <v>52968.09815</v>
      </c>
      <c r="I47" s="18">
        <f t="shared" si="24"/>
        <v>53089.10015</v>
      </c>
      <c r="J47" s="18">
        <f t="shared" si="24"/>
        <v>53331.58247</v>
      </c>
      <c r="K47" s="18">
        <f t="shared" si="24"/>
        <v>53574.7018</v>
      </c>
      <c r="L47" s="18">
        <f t="shared" si="24"/>
        <v>53818.45725</v>
      </c>
      <c r="M47" s="18">
        <f t="shared" si="24"/>
        <v>54246.55719</v>
      </c>
      <c r="N47" s="18">
        <f t="shared" si="24"/>
        <v>55791.28963</v>
      </c>
      <c r="O47" s="18">
        <f t="shared" si="24"/>
        <v>57931.41545</v>
      </c>
      <c r="P47" s="18">
        <f t="shared" si="24"/>
        <v>59856.90271</v>
      </c>
      <c r="Q47" s="18">
        <f t="shared" si="24"/>
        <v>62477.5332</v>
      </c>
      <c r="R47" s="18">
        <f t="shared" si="24"/>
        <v>63142.08776</v>
      </c>
      <c r="S47" s="18">
        <f t="shared" si="24"/>
        <v>64482.33778</v>
      </c>
      <c r="T47" s="18">
        <f t="shared" si="24"/>
        <v>65837.30859</v>
      </c>
    </row>
    <row r="48" ht="15.75" customHeight="1">
      <c r="A48" s="12">
        <f>'Total Cost of Borrowing - NZ'!A47</f>
        <v>45000</v>
      </c>
      <c r="B48" s="18">
        <f t="shared" ref="B48:T48" si="25">-PMT(B$16/12,$B$34,$A48+$B$35)*$B$34</f>
        <v>57411.73055</v>
      </c>
      <c r="C48" s="18">
        <f t="shared" si="25"/>
        <v>57544.91564</v>
      </c>
      <c r="D48" s="18">
        <f t="shared" si="25"/>
        <v>57878.67098</v>
      </c>
      <c r="E48" s="18">
        <f t="shared" si="25"/>
        <v>58886.71498</v>
      </c>
      <c r="F48" s="18">
        <f t="shared" si="25"/>
        <v>59157.23939</v>
      </c>
      <c r="G48" s="18">
        <f t="shared" si="25"/>
        <v>59292.77139</v>
      </c>
      <c r="H48" s="18">
        <f t="shared" si="25"/>
        <v>59564.37438</v>
      </c>
      <c r="I48" s="18">
        <f t="shared" si="25"/>
        <v>59700.44512</v>
      </c>
      <c r="J48" s="18">
        <f t="shared" si="25"/>
        <v>59973.12449</v>
      </c>
      <c r="K48" s="18">
        <f t="shared" si="25"/>
        <v>60246.52021</v>
      </c>
      <c r="L48" s="18">
        <f t="shared" si="25"/>
        <v>60520.63125</v>
      </c>
      <c r="M48" s="18">
        <f t="shared" si="25"/>
        <v>61002.04377</v>
      </c>
      <c r="N48" s="18">
        <f t="shared" si="25"/>
        <v>62739.14637</v>
      </c>
      <c r="O48" s="18">
        <f t="shared" si="25"/>
        <v>65145.78848</v>
      </c>
      <c r="P48" s="18">
        <f t="shared" si="25"/>
        <v>67311.06245</v>
      </c>
      <c r="Q48" s="18">
        <f t="shared" si="25"/>
        <v>70258.04791</v>
      </c>
      <c r="R48" s="18">
        <f t="shared" si="25"/>
        <v>71005.36145</v>
      </c>
      <c r="S48" s="18">
        <f t="shared" si="25"/>
        <v>72512.51683</v>
      </c>
      <c r="T48" s="18">
        <f t="shared" si="25"/>
        <v>74036.22622</v>
      </c>
    </row>
    <row r="49" ht="15.75" customHeight="1">
      <c r="A49" s="12">
        <f>'Total Cost of Borrowing - NZ'!A48</f>
        <v>50000</v>
      </c>
      <c r="B49" s="18">
        <f t="shared" ref="B49:M49" si="26">-PMT(B$16/12,$B$34,$A49+$B$35)*$B$34</f>
        <v>63769.61876</v>
      </c>
      <c r="C49" s="18">
        <f t="shared" si="26"/>
        <v>63917.55304</v>
      </c>
      <c r="D49" s="18">
        <f t="shared" si="26"/>
        <v>64288.2691</v>
      </c>
      <c r="E49" s="18">
        <f t="shared" si="26"/>
        <v>65407.94588</v>
      </c>
      <c r="F49" s="18">
        <f t="shared" si="26"/>
        <v>65708.42869</v>
      </c>
      <c r="G49" s="18">
        <f t="shared" si="26"/>
        <v>65858.96977</v>
      </c>
      <c r="H49" s="18">
        <f t="shared" si="26"/>
        <v>66160.65061</v>
      </c>
      <c r="I49" s="18">
        <f t="shared" si="26"/>
        <v>66311.7901</v>
      </c>
      <c r="J49" s="18">
        <f t="shared" si="26"/>
        <v>66614.66652</v>
      </c>
      <c r="K49" s="18">
        <f t="shared" si="26"/>
        <v>66918.33861</v>
      </c>
      <c r="L49" s="18">
        <f t="shared" si="26"/>
        <v>67222.80526</v>
      </c>
      <c r="M49" s="18">
        <f t="shared" si="26"/>
        <v>67757.53034</v>
      </c>
      <c r="N49" s="18"/>
      <c r="O49" s="18"/>
      <c r="P49" s="18"/>
      <c r="Q49" s="18"/>
      <c r="R49" s="18"/>
      <c r="S49" s="18"/>
      <c r="T49" s="18"/>
    </row>
    <row r="50" ht="15.75" customHeight="1">
      <c r="A50" s="12">
        <f>'Total Cost of Borrowing - NZ'!A49</f>
        <v>55000</v>
      </c>
      <c r="B50" s="18">
        <f t="shared" ref="B50:M50" si="27">-PMT(B$16/12,$B$34,$A50+$B$35)*$B$34</f>
        <v>70127.50697</v>
      </c>
      <c r="C50" s="18">
        <f t="shared" si="27"/>
        <v>70290.19043</v>
      </c>
      <c r="D50" s="18">
        <f t="shared" si="27"/>
        <v>70697.86721</v>
      </c>
      <c r="E50" s="18">
        <f t="shared" si="27"/>
        <v>71929.17677</v>
      </c>
      <c r="F50" s="18">
        <f t="shared" si="27"/>
        <v>72259.61799</v>
      </c>
      <c r="G50" s="18">
        <f t="shared" si="27"/>
        <v>72425.16815</v>
      </c>
      <c r="H50" s="18">
        <f t="shared" si="27"/>
        <v>72756.92684</v>
      </c>
      <c r="I50" s="18">
        <f t="shared" si="27"/>
        <v>72923.13507</v>
      </c>
      <c r="J50" s="18">
        <f t="shared" si="27"/>
        <v>73256.20855</v>
      </c>
      <c r="K50" s="18">
        <f t="shared" si="27"/>
        <v>73590.15702</v>
      </c>
      <c r="L50" s="18">
        <f t="shared" si="27"/>
        <v>73924.97926</v>
      </c>
      <c r="M50" s="18">
        <f t="shared" si="27"/>
        <v>74513.01692</v>
      </c>
    </row>
    <row r="51" ht="15.75" customHeight="1">
      <c r="A51" s="12">
        <f>'Total Cost of Borrowing - NZ'!A50</f>
        <v>60000</v>
      </c>
      <c r="B51" s="18">
        <f t="shared" ref="B51:M51" si="28">-PMT(B$16/12,$B$34,$A51+$B$35)*$B$34</f>
        <v>76485.39518</v>
      </c>
      <c r="C51" s="18">
        <f t="shared" si="28"/>
        <v>76662.82782</v>
      </c>
      <c r="D51" s="18">
        <f t="shared" si="28"/>
        <v>77107.46533</v>
      </c>
      <c r="E51" s="18">
        <f t="shared" si="28"/>
        <v>78450.40767</v>
      </c>
      <c r="F51" s="18">
        <f t="shared" si="28"/>
        <v>78810.80729</v>
      </c>
      <c r="G51" s="18">
        <f t="shared" si="28"/>
        <v>78991.36653</v>
      </c>
      <c r="H51" s="18">
        <f t="shared" si="28"/>
        <v>79353.20307</v>
      </c>
      <c r="I51" s="18">
        <f t="shared" si="28"/>
        <v>79534.48005</v>
      </c>
      <c r="J51" s="18">
        <f t="shared" si="28"/>
        <v>79897.75057</v>
      </c>
      <c r="K51" s="18">
        <f t="shared" si="28"/>
        <v>80261.97543</v>
      </c>
      <c r="L51" s="18">
        <f t="shared" si="28"/>
        <v>80627.15326</v>
      </c>
      <c r="M51" s="18">
        <f t="shared" si="28"/>
        <v>81268.50349</v>
      </c>
    </row>
    <row r="52" ht="15.75" customHeight="1">
      <c r="A52" s="12">
        <f>'Total Cost of Borrowing - NZ'!A51</f>
        <v>65000</v>
      </c>
      <c r="B52" s="18">
        <f t="shared" ref="B52:M52" si="29">-PMT(B$16/12,$B$34,$A52+$B$35)*$B$34</f>
        <v>82843.28339</v>
      </c>
      <c r="C52" s="18">
        <f t="shared" si="29"/>
        <v>83035.46521</v>
      </c>
      <c r="D52" s="18">
        <f t="shared" si="29"/>
        <v>83517.06344</v>
      </c>
      <c r="E52" s="18">
        <f t="shared" si="29"/>
        <v>84971.63856</v>
      </c>
      <c r="F52" s="18">
        <f t="shared" si="29"/>
        <v>85361.99659</v>
      </c>
      <c r="G52" s="18">
        <f t="shared" si="29"/>
        <v>85557.56491</v>
      </c>
      <c r="H52" s="18">
        <f t="shared" si="29"/>
        <v>85949.47931</v>
      </c>
      <c r="I52" s="18">
        <f t="shared" si="29"/>
        <v>86145.82502</v>
      </c>
      <c r="J52" s="18">
        <f t="shared" si="29"/>
        <v>86539.2926</v>
      </c>
      <c r="K52" s="18">
        <f t="shared" si="29"/>
        <v>86933.79383</v>
      </c>
      <c r="L52" s="18">
        <f t="shared" si="29"/>
        <v>87329.32727</v>
      </c>
      <c r="M52" s="18">
        <f t="shared" si="29"/>
        <v>88023.99007</v>
      </c>
    </row>
    <row r="53" ht="15.75" customHeight="1">
      <c r="A53" s="12">
        <f>'Total Cost of Borrowing - NZ'!A52</f>
        <v>70000</v>
      </c>
      <c r="B53" s="18">
        <f t="shared" ref="B53:K53" si="30">-PMT(B$16/12,$B$34,$A53+$B$35)*$B$34</f>
        <v>89201.1716</v>
      </c>
      <c r="C53" s="18">
        <f t="shared" si="30"/>
        <v>89408.1026</v>
      </c>
      <c r="D53" s="18">
        <f t="shared" si="30"/>
        <v>89926.66156</v>
      </c>
      <c r="E53" s="18">
        <f t="shared" si="30"/>
        <v>91492.86946</v>
      </c>
      <c r="F53" s="18">
        <f t="shared" si="30"/>
        <v>91913.18589</v>
      </c>
      <c r="G53" s="18">
        <f t="shared" si="30"/>
        <v>92123.7633</v>
      </c>
      <c r="H53" s="18">
        <f t="shared" si="30"/>
        <v>92545.75554</v>
      </c>
      <c r="I53" s="18">
        <f t="shared" si="30"/>
        <v>92757.17</v>
      </c>
      <c r="J53" s="18">
        <f t="shared" si="30"/>
        <v>93180.83462</v>
      </c>
      <c r="K53" s="18">
        <f t="shared" si="30"/>
        <v>93605.61224</v>
      </c>
    </row>
    <row r="54" ht="15.75" customHeight="1"/>
    <row r="55" ht="15.75" customHeight="1"/>
    <row r="56" ht="15.75" customHeight="1">
      <c r="A56" s="6" t="s">
        <v>5</v>
      </c>
      <c r="B56" s="7">
        <v>84.0</v>
      </c>
      <c r="C56" s="5"/>
      <c r="D56" s="5"/>
      <c r="E56" s="5"/>
      <c r="F56" s="5"/>
      <c r="G56" s="5"/>
      <c r="H56" s="5"/>
      <c r="I56" s="5"/>
      <c r="J56" s="5"/>
      <c r="K56" s="5"/>
      <c r="L56" s="5"/>
      <c r="M56" s="5"/>
      <c r="N56" s="5"/>
      <c r="O56" s="5"/>
      <c r="P56" s="5"/>
      <c r="Q56" s="5"/>
      <c r="R56" s="5"/>
      <c r="S56" s="5"/>
      <c r="T56" s="5"/>
    </row>
    <row r="57" ht="15.75" customHeight="1">
      <c r="A57" s="8" t="s">
        <v>15</v>
      </c>
      <c r="B57" s="19">
        <v>150.0</v>
      </c>
      <c r="C57" s="5"/>
      <c r="D57" s="5"/>
      <c r="E57" s="5"/>
      <c r="F57" s="5"/>
      <c r="G57" s="5"/>
      <c r="H57" s="5"/>
      <c r="I57" s="5"/>
      <c r="J57" s="5"/>
      <c r="K57" s="5"/>
      <c r="L57" s="5"/>
      <c r="M57" s="5"/>
      <c r="N57" s="5"/>
      <c r="O57" s="5"/>
      <c r="P57" s="5"/>
      <c r="Q57" s="5"/>
      <c r="R57" s="5"/>
      <c r="S57" s="5"/>
      <c r="T57" s="5"/>
    </row>
    <row r="58" ht="15.75" customHeight="1">
      <c r="A58" s="5"/>
      <c r="B58" s="5"/>
      <c r="C58" s="5"/>
      <c r="D58" s="5"/>
      <c r="E58" s="5"/>
      <c r="F58" s="5"/>
      <c r="G58" s="5"/>
      <c r="H58" s="5"/>
      <c r="I58" s="5"/>
      <c r="J58" s="5"/>
      <c r="K58" s="5"/>
      <c r="L58" s="5"/>
      <c r="M58" s="5"/>
      <c r="N58" s="5"/>
      <c r="O58" s="5"/>
      <c r="P58" s="5"/>
      <c r="Q58" s="5"/>
      <c r="R58" s="5"/>
      <c r="S58" s="5"/>
      <c r="T58" s="5"/>
    </row>
    <row r="59" ht="15.75" customHeight="1">
      <c r="A59" s="5" t="str">
        <f>'Total Cost of Borrowing - NZ'!A58</f>
        <v>Interest Rate</v>
      </c>
      <c r="B59" s="16">
        <v>0.0989</v>
      </c>
      <c r="C59" s="17">
        <v>0.0999</v>
      </c>
      <c r="D59" s="17">
        <v>0.1024</v>
      </c>
      <c r="E59" s="17">
        <v>0.1099</v>
      </c>
      <c r="F59" s="17">
        <v>0.1119</v>
      </c>
      <c r="G59" s="17">
        <v>0.1129</v>
      </c>
      <c r="H59" s="17">
        <v>0.1149</v>
      </c>
      <c r="I59" s="17">
        <v>0.1159</v>
      </c>
      <c r="J59" s="17">
        <v>0.1179</v>
      </c>
      <c r="K59" s="17">
        <v>0.1199</v>
      </c>
      <c r="L59" s="17">
        <v>0.1219</v>
      </c>
      <c r="M59" s="17">
        <v>0.1254</v>
      </c>
      <c r="N59" s="10">
        <v>0.1379</v>
      </c>
      <c r="O59" s="10">
        <v>0.1549</v>
      </c>
      <c r="P59" s="10">
        <v>0.1699</v>
      </c>
      <c r="Q59" s="10">
        <v>0.1899</v>
      </c>
      <c r="R59" s="10">
        <v>0.1949</v>
      </c>
      <c r="S59" s="10">
        <v>0.2049</v>
      </c>
      <c r="T59" s="10">
        <v>0.2149</v>
      </c>
    </row>
    <row r="60" ht="15.75" customHeight="1">
      <c r="A60" s="5" t="s">
        <v>16</v>
      </c>
      <c r="B60" s="14"/>
      <c r="C60" s="5"/>
      <c r="D60" s="5"/>
      <c r="E60" s="5"/>
      <c r="F60" s="5"/>
      <c r="G60" s="5"/>
      <c r="H60" s="5"/>
      <c r="I60" s="5"/>
      <c r="J60" s="5"/>
      <c r="K60" s="5"/>
      <c r="L60" s="5"/>
      <c r="M60" s="5"/>
      <c r="N60" s="5"/>
      <c r="O60" s="5"/>
      <c r="P60" s="5"/>
      <c r="Q60" s="5"/>
      <c r="R60" s="5"/>
      <c r="S60" s="5"/>
      <c r="T60" s="5"/>
    </row>
    <row r="61" ht="15.75" customHeight="1">
      <c r="A61" s="12">
        <f>'Total Cost of Borrowing - NZ'!A60</f>
        <v>2000</v>
      </c>
      <c r="B61" s="18">
        <f t="shared" ref="B61:T61" si="31">-PMT(B$59/12,$B$56,$A61+$B$57)*$B$56</f>
        <v>2987.919159</v>
      </c>
      <c r="C61" s="18">
        <f t="shared" si="31"/>
        <v>2997.240766</v>
      </c>
      <c r="D61" s="18">
        <f t="shared" si="31"/>
        <v>3020.617025</v>
      </c>
      <c r="E61" s="18">
        <f t="shared" si="31"/>
        <v>3091.362521</v>
      </c>
      <c r="F61" s="18">
        <f t="shared" si="31"/>
        <v>3110.383512</v>
      </c>
      <c r="G61" s="18">
        <f t="shared" si="31"/>
        <v>3119.918464</v>
      </c>
      <c r="H61" s="18">
        <f t="shared" si="31"/>
        <v>3139.037182</v>
      </c>
      <c r="I61" s="18">
        <f t="shared" si="31"/>
        <v>3148.620909</v>
      </c>
      <c r="J61" s="18">
        <f t="shared" si="31"/>
        <v>3167.837</v>
      </c>
      <c r="K61" s="18">
        <f t="shared" si="31"/>
        <v>3187.117807</v>
      </c>
      <c r="L61" s="18">
        <f t="shared" si="31"/>
        <v>3206.463166</v>
      </c>
      <c r="M61" s="18">
        <f t="shared" si="31"/>
        <v>3240.472379</v>
      </c>
      <c r="N61" s="18">
        <f t="shared" si="31"/>
        <v>3363.529803</v>
      </c>
      <c r="O61" s="18">
        <f t="shared" si="31"/>
        <v>3534.82856</v>
      </c>
      <c r="P61" s="18">
        <f t="shared" si="31"/>
        <v>3689.662727</v>
      </c>
      <c r="Q61" s="18">
        <f t="shared" si="31"/>
        <v>3901.335168</v>
      </c>
      <c r="R61" s="18">
        <f t="shared" si="31"/>
        <v>3955.16478</v>
      </c>
      <c r="S61" s="18">
        <f t="shared" si="31"/>
        <v>4063.894013</v>
      </c>
      <c r="T61" s="18">
        <f t="shared" si="31"/>
        <v>4174.026626</v>
      </c>
    </row>
    <row r="62" ht="15.75" customHeight="1">
      <c r="A62" s="12">
        <f>'Total Cost of Borrowing - NZ'!A61</f>
        <v>5000</v>
      </c>
      <c r="B62" s="18">
        <f t="shared" ref="B62:T62" si="32">-PMT(B$59/12,$B$56,$A62+$B$57)*$B$56</f>
        <v>7157.108683</v>
      </c>
      <c r="C62" s="18">
        <f t="shared" si="32"/>
        <v>7179.437183</v>
      </c>
      <c r="D62" s="18">
        <f t="shared" si="32"/>
        <v>7235.431479</v>
      </c>
      <c r="E62" s="18">
        <f t="shared" si="32"/>
        <v>7404.891621</v>
      </c>
      <c r="F62" s="18">
        <f t="shared" si="32"/>
        <v>7450.453529</v>
      </c>
      <c r="G62" s="18">
        <f t="shared" si="32"/>
        <v>7473.293064</v>
      </c>
      <c r="H62" s="18">
        <f t="shared" si="32"/>
        <v>7519.089063</v>
      </c>
      <c r="I62" s="18">
        <f t="shared" si="32"/>
        <v>7542.045433</v>
      </c>
      <c r="J62" s="18">
        <f t="shared" si="32"/>
        <v>7588.074675</v>
      </c>
      <c r="K62" s="18">
        <f t="shared" si="32"/>
        <v>7634.258933</v>
      </c>
      <c r="L62" s="18">
        <f t="shared" si="32"/>
        <v>7680.597817</v>
      </c>
      <c r="M62" s="18">
        <f t="shared" si="32"/>
        <v>7762.061744</v>
      </c>
      <c r="N62" s="18">
        <f t="shared" si="32"/>
        <v>8056.827203</v>
      </c>
      <c r="O62" s="18">
        <f t="shared" si="32"/>
        <v>8467.14748</v>
      </c>
      <c r="P62" s="18">
        <f t="shared" si="32"/>
        <v>8838.029324</v>
      </c>
      <c r="Q62" s="18">
        <f t="shared" si="32"/>
        <v>9345.058657</v>
      </c>
      <c r="R62" s="18">
        <f t="shared" si="32"/>
        <v>9473.999358</v>
      </c>
      <c r="S62" s="18">
        <f t="shared" si="32"/>
        <v>9734.443798</v>
      </c>
      <c r="T62" s="18">
        <f t="shared" si="32"/>
        <v>9998.249824</v>
      </c>
    </row>
    <row r="63" ht="15.75" customHeight="1">
      <c r="A63" s="12">
        <f>'Total Cost of Borrowing - NZ'!A62</f>
        <v>10000</v>
      </c>
      <c r="B63" s="18">
        <f t="shared" ref="B63:T63" si="33">-PMT(B$59/12,$B$56,$A63+$B$57)*$B$56</f>
        <v>14105.75789</v>
      </c>
      <c r="C63" s="18">
        <f t="shared" si="33"/>
        <v>14149.76454</v>
      </c>
      <c r="D63" s="18">
        <f t="shared" si="33"/>
        <v>14260.12224</v>
      </c>
      <c r="E63" s="18">
        <f t="shared" si="33"/>
        <v>14594.10679</v>
      </c>
      <c r="F63" s="18">
        <f t="shared" si="33"/>
        <v>14683.90356</v>
      </c>
      <c r="G63" s="18">
        <f t="shared" si="33"/>
        <v>14728.9174</v>
      </c>
      <c r="H63" s="18">
        <f t="shared" si="33"/>
        <v>14819.17553</v>
      </c>
      <c r="I63" s="18">
        <f t="shared" si="33"/>
        <v>14864.41964</v>
      </c>
      <c r="J63" s="18">
        <f t="shared" si="33"/>
        <v>14955.13747</v>
      </c>
      <c r="K63" s="18">
        <f t="shared" si="33"/>
        <v>15046.16081</v>
      </c>
      <c r="L63" s="18">
        <f t="shared" si="33"/>
        <v>15137.4889</v>
      </c>
      <c r="M63" s="18">
        <f t="shared" si="33"/>
        <v>15298.04402</v>
      </c>
      <c r="N63" s="18">
        <f t="shared" si="33"/>
        <v>15878.98954</v>
      </c>
      <c r="O63" s="18">
        <f t="shared" si="33"/>
        <v>16687.67901</v>
      </c>
      <c r="P63" s="18">
        <f t="shared" si="33"/>
        <v>17418.64032</v>
      </c>
      <c r="Q63" s="18">
        <f t="shared" si="33"/>
        <v>18417.93114</v>
      </c>
      <c r="R63" s="18">
        <f t="shared" si="33"/>
        <v>18672.05699</v>
      </c>
      <c r="S63" s="18">
        <f t="shared" si="33"/>
        <v>19185.36011</v>
      </c>
      <c r="T63" s="18">
        <f t="shared" si="33"/>
        <v>19705.28849</v>
      </c>
    </row>
    <row r="64" ht="15.75" customHeight="1">
      <c r="A64" s="12">
        <f>'Total Cost of Borrowing - NZ'!A63</f>
        <v>15000</v>
      </c>
      <c r="B64" s="18">
        <f t="shared" ref="B64:T64" si="34">-PMT(B$59/12,$B$56,$A64+$B$57)*$B$56</f>
        <v>21054.4071</v>
      </c>
      <c r="C64" s="18">
        <f t="shared" si="34"/>
        <v>21120.09191</v>
      </c>
      <c r="D64" s="18">
        <f t="shared" si="34"/>
        <v>21284.81299</v>
      </c>
      <c r="E64" s="18">
        <f t="shared" si="34"/>
        <v>21783.32195</v>
      </c>
      <c r="F64" s="18">
        <f t="shared" si="34"/>
        <v>21917.35358</v>
      </c>
      <c r="G64" s="18">
        <f t="shared" si="34"/>
        <v>21984.54173</v>
      </c>
      <c r="H64" s="18">
        <f t="shared" si="34"/>
        <v>22119.262</v>
      </c>
      <c r="I64" s="18">
        <f t="shared" si="34"/>
        <v>22186.79385</v>
      </c>
      <c r="J64" s="18">
        <f t="shared" si="34"/>
        <v>22322.20026</v>
      </c>
      <c r="K64" s="18">
        <f t="shared" si="34"/>
        <v>22458.06269</v>
      </c>
      <c r="L64" s="18">
        <f t="shared" si="34"/>
        <v>22594.37998</v>
      </c>
      <c r="M64" s="18">
        <f t="shared" si="34"/>
        <v>22834.0263</v>
      </c>
      <c r="N64" s="18">
        <f t="shared" si="34"/>
        <v>23701.15187</v>
      </c>
      <c r="O64" s="18">
        <f t="shared" si="34"/>
        <v>24908.21055</v>
      </c>
      <c r="P64" s="18">
        <f t="shared" si="34"/>
        <v>25999.25131</v>
      </c>
      <c r="Q64" s="18">
        <f t="shared" si="34"/>
        <v>27490.80362</v>
      </c>
      <c r="R64" s="18">
        <f t="shared" si="34"/>
        <v>27870.11462</v>
      </c>
      <c r="S64" s="18">
        <f t="shared" si="34"/>
        <v>28636.27642</v>
      </c>
      <c r="T64" s="18">
        <f t="shared" si="34"/>
        <v>29412.32715</v>
      </c>
    </row>
    <row r="65" ht="15.75" customHeight="1">
      <c r="A65" s="12">
        <f>'Total Cost of Borrowing - NZ'!A64</f>
        <v>20000</v>
      </c>
      <c r="B65" s="18">
        <f t="shared" ref="B65:T65" si="35">-PMT(B$59/12,$B$56,$A65+$B$57)*$B$56</f>
        <v>28003.05631</v>
      </c>
      <c r="C65" s="18">
        <f t="shared" si="35"/>
        <v>28090.41927</v>
      </c>
      <c r="D65" s="18">
        <f t="shared" si="35"/>
        <v>28309.50375</v>
      </c>
      <c r="E65" s="18">
        <f t="shared" si="35"/>
        <v>28972.53712</v>
      </c>
      <c r="F65" s="18">
        <f t="shared" si="35"/>
        <v>29150.80361</v>
      </c>
      <c r="G65" s="18">
        <f t="shared" si="35"/>
        <v>29240.16607</v>
      </c>
      <c r="H65" s="18">
        <f t="shared" si="35"/>
        <v>29419.34847</v>
      </c>
      <c r="I65" s="18">
        <f t="shared" si="35"/>
        <v>29509.16805</v>
      </c>
      <c r="J65" s="18">
        <f t="shared" si="35"/>
        <v>29689.26305</v>
      </c>
      <c r="K65" s="18">
        <f t="shared" si="35"/>
        <v>29869.96456</v>
      </c>
      <c r="L65" s="18">
        <f t="shared" si="35"/>
        <v>30051.27107</v>
      </c>
      <c r="M65" s="18">
        <f t="shared" si="35"/>
        <v>30370.00857</v>
      </c>
      <c r="N65" s="18">
        <f t="shared" si="35"/>
        <v>31523.3142</v>
      </c>
      <c r="O65" s="18">
        <f t="shared" si="35"/>
        <v>33128.74208</v>
      </c>
      <c r="P65" s="18">
        <f t="shared" si="35"/>
        <v>34579.8623</v>
      </c>
      <c r="Q65" s="18">
        <f t="shared" si="35"/>
        <v>36563.6761</v>
      </c>
      <c r="R65" s="18">
        <f t="shared" si="35"/>
        <v>37068.17224</v>
      </c>
      <c r="S65" s="18">
        <f t="shared" si="35"/>
        <v>38087.19272</v>
      </c>
      <c r="T65" s="18">
        <f t="shared" si="35"/>
        <v>39119.36582</v>
      </c>
    </row>
    <row r="66" ht="15.75" customHeight="1">
      <c r="A66" s="12">
        <f>'Total Cost of Borrowing - NZ'!A65</f>
        <v>25000</v>
      </c>
      <c r="B66" s="18">
        <f t="shared" ref="B66:T66" si="36">-PMT(B$59/12,$B$56,$A66+$B$57)*$B$56</f>
        <v>34951.70551</v>
      </c>
      <c r="C66" s="18">
        <f t="shared" si="36"/>
        <v>35060.74663</v>
      </c>
      <c r="D66" s="18">
        <f t="shared" si="36"/>
        <v>35334.1945</v>
      </c>
      <c r="E66" s="18">
        <f t="shared" si="36"/>
        <v>36161.75228</v>
      </c>
      <c r="F66" s="18">
        <f t="shared" si="36"/>
        <v>36384.25364</v>
      </c>
      <c r="G66" s="18">
        <f t="shared" si="36"/>
        <v>36495.7904</v>
      </c>
      <c r="H66" s="18">
        <f t="shared" si="36"/>
        <v>36719.43494</v>
      </c>
      <c r="I66" s="18">
        <f t="shared" si="36"/>
        <v>36831.54226</v>
      </c>
      <c r="J66" s="18">
        <f t="shared" si="36"/>
        <v>37056.32584</v>
      </c>
      <c r="K66" s="18">
        <f t="shared" si="36"/>
        <v>37281.86644</v>
      </c>
      <c r="L66" s="18">
        <f t="shared" si="36"/>
        <v>37508.16215</v>
      </c>
      <c r="M66" s="18">
        <f t="shared" si="36"/>
        <v>37905.99085</v>
      </c>
      <c r="N66" s="18">
        <f t="shared" si="36"/>
        <v>39345.47653</v>
      </c>
      <c r="O66" s="18">
        <f t="shared" si="36"/>
        <v>41349.27362</v>
      </c>
      <c r="P66" s="18">
        <f t="shared" si="36"/>
        <v>43160.4733</v>
      </c>
      <c r="Q66" s="18">
        <f t="shared" si="36"/>
        <v>45636.54859</v>
      </c>
      <c r="R66" s="18">
        <f t="shared" si="36"/>
        <v>46266.22987</v>
      </c>
      <c r="S66" s="18">
        <f t="shared" si="36"/>
        <v>47538.10903</v>
      </c>
      <c r="T66" s="18">
        <f t="shared" si="36"/>
        <v>48826.40448</v>
      </c>
    </row>
    <row r="67" ht="15.75" customHeight="1">
      <c r="A67" s="12">
        <f>'Total Cost of Borrowing - NZ'!A66</f>
        <v>30000</v>
      </c>
      <c r="B67" s="18">
        <f t="shared" ref="B67:T67" si="37">-PMT(B$59/12,$B$56,$A67+$B$57)*$B$56</f>
        <v>41900.35472</v>
      </c>
      <c r="C67" s="18">
        <f t="shared" si="37"/>
        <v>42031.07399</v>
      </c>
      <c r="D67" s="18">
        <f t="shared" si="37"/>
        <v>42358.88526</v>
      </c>
      <c r="E67" s="18">
        <f t="shared" si="37"/>
        <v>43350.96745</v>
      </c>
      <c r="F67" s="18">
        <f t="shared" si="37"/>
        <v>43617.70367</v>
      </c>
      <c r="G67" s="18">
        <f t="shared" si="37"/>
        <v>43751.41473</v>
      </c>
      <c r="H67" s="18">
        <f t="shared" si="37"/>
        <v>44019.52141</v>
      </c>
      <c r="I67" s="18">
        <f t="shared" si="37"/>
        <v>44153.91647</v>
      </c>
      <c r="J67" s="18">
        <f t="shared" si="37"/>
        <v>44423.38863</v>
      </c>
      <c r="K67" s="18">
        <f t="shared" si="37"/>
        <v>44693.76832</v>
      </c>
      <c r="L67" s="18">
        <f t="shared" si="37"/>
        <v>44965.05324</v>
      </c>
      <c r="M67" s="18">
        <f t="shared" si="37"/>
        <v>45441.97313</v>
      </c>
      <c r="N67" s="18">
        <f t="shared" si="37"/>
        <v>47167.63887</v>
      </c>
      <c r="O67" s="18">
        <f t="shared" si="37"/>
        <v>49569.80515</v>
      </c>
      <c r="P67" s="18">
        <f t="shared" si="37"/>
        <v>51741.08429</v>
      </c>
      <c r="Q67" s="18">
        <f t="shared" si="37"/>
        <v>54709.42107</v>
      </c>
      <c r="R67" s="18">
        <f t="shared" si="37"/>
        <v>55464.2875</v>
      </c>
      <c r="S67" s="18">
        <f t="shared" si="37"/>
        <v>56989.02534</v>
      </c>
      <c r="T67" s="18">
        <f t="shared" si="37"/>
        <v>58533.44314</v>
      </c>
    </row>
    <row r="68" ht="15.75" customHeight="1">
      <c r="A68" s="12">
        <f>'Total Cost of Borrowing - NZ'!A67</f>
        <v>35000</v>
      </c>
      <c r="B68" s="18">
        <f t="shared" ref="B68:T68" si="38">-PMT(B$59/12,$B$56,$A68+$B$57)*$B$56</f>
        <v>48849.00393</v>
      </c>
      <c r="C68" s="18">
        <f t="shared" si="38"/>
        <v>49001.40135</v>
      </c>
      <c r="D68" s="18">
        <f t="shared" si="38"/>
        <v>49383.57602</v>
      </c>
      <c r="E68" s="18">
        <f t="shared" si="38"/>
        <v>50540.18262</v>
      </c>
      <c r="F68" s="18">
        <f t="shared" si="38"/>
        <v>50851.1537</v>
      </c>
      <c r="G68" s="18">
        <f t="shared" si="38"/>
        <v>51007.03907</v>
      </c>
      <c r="H68" s="18">
        <f t="shared" si="38"/>
        <v>51319.60788</v>
      </c>
      <c r="I68" s="18">
        <f t="shared" si="38"/>
        <v>51476.29068</v>
      </c>
      <c r="J68" s="18">
        <f t="shared" si="38"/>
        <v>51790.45143</v>
      </c>
      <c r="K68" s="18">
        <f t="shared" si="38"/>
        <v>52105.67019</v>
      </c>
      <c r="L68" s="18">
        <f t="shared" si="38"/>
        <v>52421.94432</v>
      </c>
      <c r="M68" s="18">
        <f t="shared" si="38"/>
        <v>52977.9554</v>
      </c>
      <c r="N68" s="18">
        <f t="shared" si="38"/>
        <v>54989.8012</v>
      </c>
      <c r="O68" s="18">
        <f t="shared" si="38"/>
        <v>57790.33668</v>
      </c>
      <c r="P68" s="18">
        <f t="shared" si="38"/>
        <v>60321.69529</v>
      </c>
      <c r="Q68" s="18">
        <f t="shared" si="38"/>
        <v>63782.29355</v>
      </c>
      <c r="R68" s="18">
        <f t="shared" si="38"/>
        <v>64662.34513</v>
      </c>
      <c r="S68" s="18">
        <f t="shared" si="38"/>
        <v>66439.94165</v>
      </c>
      <c r="T68" s="18">
        <f t="shared" si="38"/>
        <v>68240.48181</v>
      </c>
    </row>
    <row r="69" ht="15.75" customHeight="1">
      <c r="A69" s="12">
        <f>'Total Cost of Borrowing - NZ'!A68</f>
        <v>40000</v>
      </c>
      <c r="B69" s="18">
        <f t="shared" ref="B69:T69" si="39">-PMT(B$59/12,$B$56,$A69+$B$57)*$B$56</f>
        <v>55797.65313</v>
      </c>
      <c r="C69" s="18">
        <f t="shared" si="39"/>
        <v>55971.72872</v>
      </c>
      <c r="D69" s="18">
        <f t="shared" si="39"/>
        <v>56408.26677</v>
      </c>
      <c r="E69" s="18">
        <f t="shared" si="39"/>
        <v>57729.39778</v>
      </c>
      <c r="F69" s="18">
        <f t="shared" si="39"/>
        <v>58084.60372</v>
      </c>
      <c r="G69" s="18">
        <f t="shared" si="39"/>
        <v>58262.6634</v>
      </c>
      <c r="H69" s="18">
        <f t="shared" si="39"/>
        <v>58619.69435</v>
      </c>
      <c r="I69" s="18">
        <f t="shared" si="39"/>
        <v>58798.66488</v>
      </c>
      <c r="J69" s="18">
        <f t="shared" si="39"/>
        <v>59157.51422</v>
      </c>
      <c r="K69" s="18">
        <f t="shared" si="39"/>
        <v>59517.57207</v>
      </c>
      <c r="L69" s="18">
        <f t="shared" si="39"/>
        <v>59878.8354</v>
      </c>
      <c r="M69" s="18">
        <f t="shared" si="39"/>
        <v>60513.93768</v>
      </c>
      <c r="N69" s="18">
        <f t="shared" si="39"/>
        <v>62811.96353</v>
      </c>
      <c r="O69" s="18">
        <f t="shared" si="39"/>
        <v>66010.86822</v>
      </c>
      <c r="P69" s="18">
        <f t="shared" si="39"/>
        <v>68902.30628</v>
      </c>
      <c r="Q69" s="18">
        <f t="shared" si="39"/>
        <v>72855.16604</v>
      </c>
      <c r="R69" s="18">
        <f t="shared" si="39"/>
        <v>73860.40276</v>
      </c>
      <c r="S69" s="18">
        <f t="shared" si="39"/>
        <v>75890.85796</v>
      </c>
      <c r="T69" s="18">
        <f t="shared" si="39"/>
        <v>77947.52047</v>
      </c>
    </row>
    <row r="70" ht="15.75" customHeight="1">
      <c r="A70" s="12">
        <f>'Total Cost of Borrowing - NZ'!A69</f>
        <v>45000</v>
      </c>
      <c r="B70" s="18">
        <f t="shared" ref="B70:T70" si="40">-PMT(B$59/12,$B$56,$A70+$B$57)*$B$56</f>
        <v>62746.30234</v>
      </c>
      <c r="C70" s="18">
        <f t="shared" si="40"/>
        <v>62942.05608</v>
      </c>
      <c r="D70" s="18">
        <f t="shared" si="40"/>
        <v>63432.95753</v>
      </c>
      <c r="E70" s="18">
        <f t="shared" si="40"/>
        <v>64918.61295</v>
      </c>
      <c r="F70" s="18">
        <f t="shared" si="40"/>
        <v>65318.05375</v>
      </c>
      <c r="G70" s="18">
        <f t="shared" si="40"/>
        <v>65518.28773</v>
      </c>
      <c r="H70" s="18">
        <f t="shared" si="40"/>
        <v>65919.78082</v>
      </c>
      <c r="I70" s="18">
        <f t="shared" si="40"/>
        <v>66121.03909</v>
      </c>
      <c r="J70" s="18">
        <f t="shared" si="40"/>
        <v>66524.57701</v>
      </c>
      <c r="K70" s="18">
        <f t="shared" si="40"/>
        <v>66929.47395</v>
      </c>
      <c r="L70" s="18">
        <f t="shared" si="40"/>
        <v>67335.72649</v>
      </c>
      <c r="M70" s="18">
        <f t="shared" si="40"/>
        <v>68049.91995</v>
      </c>
      <c r="N70" s="18">
        <f t="shared" si="40"/>
        <v>70634.12587</v>
      </c>
      <c r="O70" s="18">
        <f t="shared" si="40"/>
        <v>74231.39975</v>
      </c>
      <c r="P70" s="18">
        <f t="shared" si="40"/>
        <v>77482.91727</v>
      </c>
      <c r="Q70" s="18">
        <f t="shared" si="40"/>
        <v>81928.03852</v>
      </c>
      <c r="R70" s="18">
        <f t="shared" si="40"/>
        <v>83058.46039</v>
      </c>
      <c r="S70" s="18">
        <f t="shared" si="40"/>
        <v>85341.77427</v>
      </c>
      <c r="T70" s="18">
        <f t="shared" si="40"/>
        <v>87654.55914</v>
      </c>
    </row>
    <row r="71" ht="15.75" customHeight="1">
      <c r="A71" s="12">
        <f>'Total Cost of Borrowing - NZ'!A70</f>
        <v>50000</v>
      </c>
      <c r="B71" s="18">
        <f t="shared" ref="B71:M71" si="41">-PMT(B$59/12,$B$56,$A71+$B$57)*$B$56</f>
        <v>69694.95155</v>
      </c>
      <c r="C71" s="18">
        <f t="shared" si="41"/>
        <v>69912.38344</v>
      </c>
      <c r="D71" s="18">
        <f t="shared" si="41"/>
        <v>70457.64828</v>
      </c>
      <c r="E71" s="18">
        <f t="shared" si="41"/>
        <v>72107.82811</v>
      </c>
      <c r="F71" s="18">
        <f t="shared" si="41"/>
        <v>72551.50378</v>
      </c>
      <c r="G71" s="18">
        <f t="shared" si="41"/>
        <v>72773.91207</v>
      </c>
      <c r="H71" s="18">
        <f t="shared" si="41"/>
        <v>73219.86729</v>
      </c>
      <c r="I71" s="18">
        <f t="shared" si="41"/>
        <v>73443.4133</v>
      </c>
      <c r="J71" s="18">
        <f t="shared" si="41"/>
        <v>73891.6398</v>
      </c>
      <c r="K71" s="18">
        <f t="shared" si="41"/>
        <v>74341.37582</v>
      </c>
      <c r="L71" s="18">
        <f t="shared" si="41"/>
        <v>74792.61757</v>
      </c>
      <c r="M71" s="18">
        <f t="shared" si="41"/>
        <v>75585.90223</v>
      </c>
      <c r="N71" s="18"/>
      <c r="O71" s="18"/>
      <c r="P71" s="18"/>
      <c r="Q71" s="18"/>
      <c r="R71" s="18"/>
      <c r="S71" s="18"/>
      <c r="T71" s="18"/>
    </row>
    <row r="72" ht="15.75" customHeight="1">
      <c r="A72" s="12">
        <f>'Total Cost of Borrowing - NZ'!A71</f>
        <v>55000</v>
      </c>
      <c r="B72" s="18">
        <f t="shared" ref="B72:M72" si="42">-PMT(B$59/12,$B$56,$A72+$B$57)*$B$56</f>
        <v>76643.60076</v>
      </c>
      <c r="C72" s="18">
        <f t="shared" si="42"/>
        <v>76882.7108</v>
      </c>
      <c r="D72" s="18">
        <f t="shared" si="42"/>
        <v>77482.33904</v>
      </c>
      <c r="E72" s="18">
        <f t="shared" si="42"/>
        <v>79297.04328</v>
      </c>
      <c r="F72" s="18">
        <f t="shared" si="42"/>
        <v>79784.95381</v>
      </c>
      <c r="G72" s="18">
        <f t="shared" si="42"/>
        <v>80029.5364</v>
      </c>
      <c r="H72" s="18">
        <f t="shared" si="42"/>
        <v>80519.95376</v>
      </c>
      <c r="I72" s="18">
        <f t="shared" si="42"/>
        <v>80765.78751</v>
      </c>
      <c r="J72" s="18">
        <f t="shared" si="42"/>
        <v>81258.70259</v>
      </c>
      <c r="K72" s="18">
        <f t="shared" si="42"/>
        <v>81753.2777</v>
      </c>
      <c r="L72" s="18">
        <f t="shared" si="42"/>
        <v>82249.50866</v>
      </c>
      <c r="M72" s="18">
        <f t="shared" si="42"/>
        <v>83121.88451</v>
      </c>
    </row>
    <row r="73" ht="15.75" customHeight="1">
      <c r="A73" s="12">
        <f>'Total Cost of Borrowing - NZ'!A72</f>
        <v>60000</v>
      </c>
      <c r="B73" s="18">
        <f t="shared" ref="B73:M73" si="43">-PMT(B$59/12,$B$56,$A73+$B$57)*$B$56</f>
        <v>83592.24996</v>
      </c>
      <c r="C73" s="18">
        <f t="shared" si="43"/>
        <v>83853.03816</v>
      </c>
      <c r="D73" s="18">
        <f t="shared" si="43"/>
        <v>84507.0298</v>
      </c>
      <c r="E73" s="18">
        <f t="shared" si="43"/>
        <v>86486.25844</v>
      </c>
      <c r="F73" s="18">
        <f t="shared" si="43"/>
        <v>87018.40383</v>
      </c>
      <c r="G73" s="18">
        <f t="shared" si="43"/>
        <v>87285.16074</v>
      </c>
      <c r="H73" s="18">
        <f t="shared" si="43"/>
        <v>87820.04023</v>
      </c>
      <c r="I73" s="18">
        <f t="shared" si="43"/>
        <v>88088.16171</v>
      </c>
      <c r="J73" s="18">
        <f t="shared" si="43"/>
        <v>88625.76538</v>
      </c>
      <c r="K73" s="18">
        <f t="shared" si="43"/>
        <v>89165.17958</v>
      </c>
      <c r="L73" s="18">
        <f t="shared" si="43"/>
        <v>89706.39974</v>
      </c>
      <c r="M73" s="18">
        <f t="shared" si="43"/>
        <v>90657.86678</v>
      </c>
    </row>
    <row r="74" ht="15.75" customHeight="1">
      <c r="A74" s="12">
        <f>'Total Cost of Borrowing - NZ'!A73</f>
        <v>65000</v>
      </c>
      <c r="B74" s="18">
        <f t="shared" ref="B74:M74" si="44">-PMT(B$59/12,$B$56,$A74+$B$57)*$B$56</f>
        <v>90540.89917</v>
      </c>
      <c r="C74" s="18">
        <f t="shared" si="44"/>
        <v>90823.36553</v>
      </c>
      <c r="D74" s="18">
        <f t="shared" si="44"/>
        <v>91531.72055</v>
      </c>
      <c r="E74" s="18">
        <f t="shared" si="44"/>
        <v>93675.47361</v>
      </c>
      <c r="F74" s="18">
        <f t="shared" si="44"/>
        <v>94251.85386</v>
      </c>
      <c r="G74" s="18">
        <f t="shared" si="44"/>
        <v>94540.78507</v>
      </c>
      <c r="H74" s="18">
        <f t="shared" si="44"/>
        <v>95120.1267</v>
      </c>
      <c r="I74" s="18">
        <f t="shared" si="44"/>
        <v>95410.53592</v>
      </c>
      <c r="J74" s="18">
        <f t="shared" si="44"/>
        <v>95992.82818</v>
      </c>
      <c r="K74" s="18">
        <f t="shared" si="44"/>
        <v>96577.08145</v>
      </c>
      <c r="L74" s="18">
        <f t="shared" si="44"/>
        <v>97163.29082</v>
      </c>
      <c r="M74" s="18">
        <f t="shared" si="44"/>
        <v>98193.84906</v>
      </c>
    </row>
    <row r="75" ht="15.75" customHeight="1">
      <c r="A75" s="12">
        <f>'Total Cost of Borrowing - NZ'!A74</f>
        <v>70000</v>
      </c>
      <c r="B75" s="18">
        <f t="shared" ref="B75:K75" si="45">-PMT(B$59/12,$B$56,$A75+$B$57)*$B$56</f>
        <v>97489.54838</v>
      </c>
      <c r="C75" s="18">
        <f t="shared" si="45"/>
        <v>97793.69289</v>
      </c>
      <c r="D75" s="18">
        <f t="shared" si="45"/>
        <v>98556.41131</v>
      </c>
      <c r="E75" s="18">
        <f t="shared" si="45"/>
        <v>100864.6888</v>
      </c>
      <c r="F75" s="18">
        <f t="shared" si="45"/>
        <v>101485.3039</v>
      </c>
      <c r="G75" s="18">
        <f t="shared" si="45"/>
        <v>101796.4094</v>
      </c>
      <c r="H75" s="18">
        <f t="shared" si="45"/>
        <v>102420.2132</v>
      </c>
      <c r="I75" s="18">
        <f t="shared" si="45"/>
        <v>102732.9101</v>
      </c>
      <c r="J75" s="18">
        <f t="shared" si="45"/>
        <v>103359.891</v>
      </c>
      <c r="K75" s="18">
        <f t="shared" si="45"/>
        <v>103988.9833</v>
      </c>
    </row>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rintOptions gridLines="1" horizontalCentered="1"/>
  <pageMargins bottom="0.75" footer="0.0" header="0.0" left="0.7" right="0.7" top="0.75"/>
  <pageSetup fitToHeight="0" paperSize="9" cellComments="atEnd" orientation="landscape" pageOrder="overThenDown"/>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